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Budget and Finance\Institutional Research\Web Material\Budget\Tuition and Fees\"/>
    </mc:Choice>
  </mc:AlternateContent>
  <bookViews>
    <workbookView xWindow="0" yWindow="0" windowWidth="28800" windowHeight="12300" tabRatio="599"/>
  </bookViews>
  <sheets>
    <sheet name="Resident" sheetId="2" r:id="rId1"/>
    <sheet name="Resident Part-Time" sheetId="12" r:id="rId2"/>
    <sheet name="Non-Resident" sheetId="10" r:id="rId3"/>
    <sheet name="Non-Resident Part-Time" sheetId="11" r:id="rId4"/>
  </sheets>
  <definedNames>
    <definedName name="_xlnm.Print_Area" localSheetId="2">'Non-Resident'!$A$1:$O$96</definedName>
    <definedName name="_xlnm.Print_Area" localSheetId="3">'Non-Resident Part-Time'!$A$1:$O$95</definedName>
    <definedName name="_xlnm.Print_Area" localSheetId="0">Resident!$A$1:$O$92</definedName>
    <definedName name="_xlnm.Print_Area" localSheetId="1">'Resident Part-Time'!$A$1:$O$91</definedName>
    <definedName name="_xlnm.Print_Titles" localSheetId="2">'Non-Resident'!$1:$7</definedName>
    <definedName name="_xlnm.Print_Titles" localSheetId="3">'Non-Resident Part-Time'!$1:$7</definedName>
    <definedName name="_xlnm.Print_Titles" localSheetId="0">Resident!$1:$7</definedName>
    <definedName name="_xlnm.Print_Titles" localSheetId="1">'Resident Part-Time'!$1:$7</definedName>
  </definedNames>
  <calcPr calcId="162913"/>
</workbook>
</file>

<file path=xl/calcChain.xml><?xml version="1.0" encoding="utf-8"?>
<calcChain xmlns="http://schemas.openxmlformats.org/spreadsheetml/2006/main">
  <c r="M66" i="10" l="1"/>
  <c r="H66" i="10"/>
  <c r="M61" i="2"/>
  <c r="H61" i="2"/>
  <c r="H62" i="2"/>
  <c r="M62" i="2"/>
  <c r="N62" i="2"/>
  <c r="O62" i="2"/>
  <c r="H63" i="2"/>
  <c r="M63" i="2"/>
  <c r="N63" i="2"/>
  <c r="O63" i="2"/>
  <c r="H64" i="2"/>
  <c r="M64" i="2"/>
  <c r="N64" i="2"/>
  <c r="O64" i="2"/>
  <c r="H65" i="2"/>
  <c r="M65" i="2"/>
  <c r="N65" i="2"/>
  <c r="O65" i="2"/>
  <c r="H66" i="2"/>
  <c r="M66" i="2"/>
  <c r="N66" i="2"/>
  <c r="O66" i="2"/>
  <c r="H67" i="2"/>
  <c r="M67" i="2"/>
  <c r="N67" i="2"/>
  <c r="O67" i="2"/>
  <c r="H68" i="2"/>
  <c r="M68" i="2"/>
  <c r="N68" i="2"/>
  <c r="O68" i="2"/>
  <c r="H69" i="2"/>
  <c r="M69" i="2"/>
  <c r="N69" i="2"/>
  <c r="O69" i="2"/>
  <c r="H70" i="2"/>
  <c r="I70" i="2"/>
  <c r="M70" i="2"/>
  <c r="N70" i="2"/>
  <c r="O70" i="2" s="1"/>
  <c r="H71" i="2"/>
  <c r="I71" i="2"/>
  <c r="M71" i="2"/>
  <c r="N71" i="2"/>
  <c r="O71" i="2" s="1"/>
  <c r="H72" i="2"/>
  <c r="I72" i="2"/>
  <c r="M72" i="2"/>
  <c r="N72" i="2" s="1"/>
  <c r="O72" i="2" s="1"/>
  <c r="H73" i="2"/>
  <c r="M73" i="2"/>
  <c r="N61" i="2" l="1"/>
  <c r="O61" i="2" s="1"/>
  <c r="N73" i="2"/>
  <c r="O73" i="2" s="1"/>
  <c r="H18" i="2"/>
  <c r="M10" i="10" l="1"/>
  <c r="M24" i="11"/>
  <c r="M33" i="11"/>
  <c r="M34" i="11"/>
  <c r="M35" i="11"/>
  <c r="M36" i="11"/>
  <c r="M32" i="11"/>
  <c r="M31" i="11"/>
  <c r="H31" i="11"/>
  <c r="M34" i="10"/>
  <c r="M33" i="10"/>
  <c r="M35" i="10"/>
  <c r="M36" i="10"/>
  <c r="M32" i="10"/>
  <c r="M31" i="10"/>
  <c r="H31" i="10"/>
  <c r="M27" i="12"/>
  <c r="M28" i="12"/>
  <c r="M29" i="12"/>
  <c r="M26" i="12"/>
  <c r="N31" i="10" l="1"/>
  <c r="O31" i="10" s="1"/>
  <c r="N31" i="11"/>
  <c r="O31" i="11" s="1"/>
  <c r="M25" i="12"/>
  <c r="M24" i="12"/>
  <c r="H24" i="12"/>
  <c r="M29" i="2"/>
  <c r="M28" i="2"/>
  <c r="M27" i="2"/>
  <c r="M26" i="2"/>
  <c r="N24" i="12" l="1"/>
  <c r="O24" i="12" s="1"/>
  <c r="M25" i="2"/>
  <c r="M13" i="10" l="1"/>
  <c r="M23" i="10" l="1"/>
  <c r="M24" i="10"/>
  <c r="M25" i="10"/>
  <c r="M26" i="10"/>
  <c r="M27" i="10"/>
  <c r="M28" i="10"/>
  <c r="M29" i="10"/>
  <c r="M30" i="10"/>
  <c r="M22" i="10"/>
  <c r="M17" i="10"/>
  <c r="M18" i="10"/>
  <c r="M19" i="10"/>
  <c r="M20" i="10"/>
  <c r="M11" i="10"/>
  <c r="M12" i="10"/>
  <c r="M14" i="10"/>
  <c r="M16" i="10"/>
  <c r="H78" i="2" l="1"/>
  <c r="H79" i="2"/>
  <c r="H77" i="2"/>
  <c r="I73" i="10" l="1"/>
  <c r="I70" i="10"/>
  <c r="I77" i="10"/>
  <c r="I74" i="10"/>
  <c r="I72" i="12" l="1"/>
  <c r="I57" i="11" l="1"/>
  <c r="I58" i="11"/>
  <c r="I56" i="11"/>
  <c r="I53" i="11"/>
  <c r="I52" i="11"/>
  <c r="I58" i="10"/>
  <c r="I57" i="10"/>
  <c r="I56" i="10"/>
  <c r="I53" i="10"/>
  <c r="I52" i="10"/>
  <c r="H44" i="2"/>
  <c r="H45" i="2"/>
  <c r="M44" i="11"/>
  <c r="M44" i="10"/>
  <c r="N44" i="10" s="1"/>
  <c r="O44" i="10" s="1"/>
  <c r="I54" i="12" l="1"/>
  <c r="I53" i="12"/>
  <c r="I52" i="12"/>
  <c r="I51" i="12"/>
  <c r="I48" i="12"/>
  <c r="I47" i="12"/>
  <c r="I52" i="2"/>
  <c r="I51" i="2"/>
  <c r="I48" i="2"/>
  <c r="I54" i="2"/>
  <c r="H44" i="11" l="1"/>
  <c r="N44" i="11" s="1"/>
  <c r="O44" i="11" s="1"/>
  <c r="K35" i="12" l="1"/>
  <c r="K34" i="12"/>
  <c r="K33" i="12"/>
  <c r="K32" i="12"/>
  <c r="K10" i="12"/>
  <c r="H44" i="12"/>
  <c r="H45" i="12"/>
  <c r="K10" i="2"/>
  <c r="M10" i="2" s="1"/>
  <c r="K33" i="2" l="1"/>
  <c r="K34" i="2"/>
  <c r="K35" i="2"/>
  <c r="K32" i="2"/>
  <c r="H80" i="11" l="1"/>
  <c r="H79" i="11"/>
  <c r="H78" i="11"/>
  <c r="H77" i="11"/>
  <c r="H76" i="11"/>
  <c r="H75" i="11"/>
  <c r="H74" i="11"/>
  <c r="H73" i="11"/>
  <c r="H72" i="11"/>
  <c r="H71" i="11"/>
  <c r="H70" i="11"/>
  <c r="H69" i="11"/>
  <c r="H68" i="11"/>
  <c r="H67" i="11"/>
  <c r="H64" i="11"/>
  <c r="H63" i="11"/>
  <c r="H60" i="11"/>
  <c r="H59" i="11"/>
  <c r="H58" i="11"/>
  <c r="H57" i="11"/>
  <c r="H56" i="11"/>
  <c r="H55" i="11"/>
  <c r="H54" i="11"/>
  <c r="H53" i="11"/>
  <c r="H52" i="11"/>
  <c r="H50" i="11"/>
  <c r="H49" i="11"/>
  <c r="H48" i="11"/>
  <c r="H45" i="11"/>
  <c r="H43" i="11"/>
  <c r="H41" i="11"/>
  <c r="H40" i="11"/>
  <c r="H39" i="11"/>
  <c r="H30" i="11"/>
  <c r="H29" i="11"/>
  <c r="H28" i="11"/>
  <c r="H27" i="11"/>
  <c r="H26" i="11"/>
  <c r="H25" i="11"/>
  <c r="H24" i="11"/>
  <c r="N24" i="11" s="1"/>
  <c r="O24" i="11" s="1"/>
  <c r="H23" i="11"/>
  <c r="H22" i="11"/>
  <c r="H20" i="11"/>
  <c r="H19" i="11"/>
  <c r="H18" i="11"/>
  <c r="H17" i="11"/>
  <c r="H16" i="11"/>
  <c r="H14" i="11"/>
  <c r="H13" i="11"/>
  <c r="H12" i="11"/>
  <c r="H11" i="11"/>
  <c r="H10" i="11"/>
  <c r="H86" i="10"/>
  <c r="H85" i="10"/>
  <c r="H84" i="10"/>
  <c r="H83" i="10"/>
  <c r="H82" i="10"/>
  <c r="H80" i="10"/>
  <c r="H79" i="10"/>
  <c r="H78" i="10"/>
  <c r="H77" i="10"/>
  <c r="H76" i="10"/>
  <c r="H75" i="10"/>
  <c r="H74" i="10"/>
  <c r="H73" i="10"/>
  <c r="H72" i="10"/>
  <c r="H71" i="10"/>
  <c r="H70" i="10"/>
  <c r="H69" i="10"/>
  <c r="H68" i="10"/>
  <c r="H67" i="10"/>
  <c r="H64" i="10"/>
  <c r="H63" i="10"/>
  <c r="H60" i="10"/>
  <c r="H59" i="10"/>
  <c r="H58" i="10"/>
  <c r="H57" i="10"/>
  <c r="H56" i="10"/>
  <c r="H55" i="10"/>
  <c r="H54" i="10"/>
  <c r="H53" i="10"/>
  <c r="H52" i="10"/>
  <c r="H50" i="10"/>
  <c r="H49" i="10"/>
  <c r="H48" i="10"/>
  <c r="H45" i="10"/>
  <c r="H43" i="10"/>
  <c r="H41" i="10"/>
  <c r="H40" i="10"/>
  <c r="H39" i="10"/>
  <c r="H30" i="10"/>
  <c r="N30" i="10" s="1"/>
  <c r="O30" i="10" s="1"/>
  <c r="H29" i="10"/>
  <c r="N29" i="10" s="1"/>
  <c r="O29" i="10" s="1"/>
  <c r="H28" i="10"/>
  <c r="N28" i="10" s="1"/>
  <c r="O28" i="10" s="1"/>
  <c r="H27" i="10"/>
  <c r="N27" i="10" s="1"/>
  <c r="O27" i="10" s="1"/>
  <c r="H26" i="10"/>
  <c r="N26" i="10" s="1"/>
  <c r="O26" i="10" s="1"/>
  <c r="H25" i="10"/>
  <c r="N25" i="10" s="1"/>
  <c r="O25" i="10" s="1"/>
  <c r="H24" i="10"/>
  <c r="N24" i="10" s="1"/>
  <c r="O24" i="10" s="1"/>
  <c r="H23" i="10"/>
  <c r="N23" i="10" s="1"/>
  <c r="O23" i="10" s="1"/>
  <c r="H22" i="10"/>
  <c r="N22" i="10" s="1"/>
  <c r="O22" i="10" s="1"/>
  <c r="H20" i="10"/>
  <c r="N20" i="10" s="1"/>
  <c r="O20" i="10" s="1"/>
  <c r="H19" i="10"/>
  <c r="N19" i="10" s="1"/>
  <c r="O19" i="10" s="1"/>
  <c r="H18" i="10"/>
  <c r="N18" i="10" s="1"/>
  <c r="O18" i="10" s="1"/>
  <c r="H17" i="10"/>
  <c r="N17" i="10" s="1"/>
  <c r="O17" i="10" s="1"/>
  <c r="H16" i="10"/>
  <c r="N16" i="10" s="1"/>
  <c r="O16" i="10" s="1"/>
  <c r="H14" i="10"/>
  <c r="H13" i="10"/>
  <c r="H12" i="10"/>
  <c r="H11" i="10"/>
  <c r="H10" i="10"/>
  <c r="I6" i="12"/>
  <c r="H43" i="12"/>
  <c r="H40" i="12"/>
  <c r="H39" i="12"/>
  <c r="H38" i="12"/>
  <c r="H37" i="12"/>
  <c r="H35" i="12"/>
  <c r="H34" i="12"/>
  <c r="H33" i="12"/>
  <c r="H32" i="12"/>
  <c r="H23" i="12"/>
  <c r="H22" i="12"/>
  <c r="H21" i="12"/>
  <c r="H20" i="12"/>
  <c r="H19" i="12"/>
  <c r="H18" i="12"/>
  <c r="H17" i="12"/>
  <c r="H16" i="12"/>
  <c r="H14" i="12"/>
  <c r="H13" i="12"/>
  <c r="H12" i="12"/>
  <c r="H11" i="12"/>
  <c r="H10" i="12"/>
  <c r="M12" i="2" l="1"/>
  <c r="M11" i="2"/>
  <c r="M76" i="11" l="1"/>
  <c r="N76" i="11" s="1"/>
  <c r="O76" i="11" s="1"/>
  <c r="M76" i="10"/>
  <c r="N76" i="10" s="1"/>
  <c r="O76" i="10" s="1"/>
  <c r="H75" i="2" l="1"/>
  <c r="M75" i="2"/>
  <c r="N75" i="2" l="1"/>
  <c r="O75" i="2" s="1"/>
  <c r="M45" i="2" l="1"/>
  <c r="N45" i="2" s="1"/>
  <c r="O45" i="2" s="1"/>
  <c r="M44" i="2"/>
  <c r="N44" i="2" s="1"/>
  <c r="O44" i="2" s="1"/>
  <c r="M86" i="10"/>
  <c r="M85" i="10"/>
  <c r="M84" i="10"/>
  <c r="M83" i="10"/>
  <c r="M82" i="10"/>
  <c r="M80" i="10"/>
  <c r="M79" i="10"/>
  <c r="M78" i="10"/>
  <c r="M77" i="10"/>
  <c r="M75" i="10"/>
  <c r="M74" i="10"/>
  <c r="M73" i="10"/>
  <c r="M72" i="10"/>
  <c r="M71" i="10"/>
  <c r="M70" i="10"/>
  <c r="M69" i="10"/>
  <c r="N69" i="10" s="1"/>
  <c r="O69" i="10" s="1"/>
  <c r="M68" i="10"/>
  <c r="M67" i="10"/>
  <c r="M64" i="10"/>
  <c r="M63" i="10"/>
  <c r="M60" i="10"/>
  <c r="M59" i="10"/>
  <c r="M58" i="10"/>
  <c r="M57" i="10"/>
  <c r="M56" i="10"/>
  <c r="M55" i="10"/>
  <c r="N55" i="10" s="1"/>
  <c r="O55" i="10" s="1"/>
  <c r="M54" i="10"/>
  <c r="M53" i="10"/>
  <c r="M52" i="10"/>
  <c r="M50" i="10"/>
  <c r="N50" i="10" s="1"/>
  <c r="O50" i="10" s="1"/>
  <c r="M49" i="10"/>
  <c r="N49" i="10" s="1"/>
  <c r="O49" i="10" s="1"/>
  <c r="M48" i="10"/>
  <c r="M45" i="10"/>
  <c r="M43" i="10"/>
  <c r="M41" i="10"/>
  <c r="M40" i="10"/>
  <c r="M39" i="10"/>
  <c r="M80" i="11"/>
  <c r="M79" i="11"/>
  <c r="M78" i="11"/>
  <c r="M77" i="11"/>
  <c r="M75" i="11"/>
  <c r="M74" i="11"/>
  <c r="M73" i="11"/>
  <c r="M72" i="11"/>
  <c r="M71" i="11"/>
  <c r="M70" i="11"/>
  <c r="N70" i="11" s="1"/>
  <c r="M69" i="11"/>
  <c r="N69" i="11" s="1"/>
  <c r="O69" i="11" s="1"/>
  <c r="M68" i="11"/>
  <c r="M67" i="11"/>
  <c r="M64" i="11"/>
  <c r="M63" i="11"/>
  <c r="M60" i="11"/>
  <c r="M59" i="11"/>
  <c r="M58" i="11"/>
  <c r="M57" i="11"/>
  <c r="M56" i="11"/>
  <c r="M55" i="11"/>
  <c r="M54" i="11"/>
  <c r="M53" i="11"/>
  <c r="M52" i="11"/>
  <c r="M50" i="11"/>
  <c r="N50" i="11" s="1"/>
  <c r="O50" i="11" s="1"/>
  <c r="M49" i="11"/>
  <c r="N49" i="11" s="1"/>
  <c r="O49" i="11" s="1"/>
  <c r="M48" i="11"/>
  <c r="M45" i="11"/>
  <c r="M43" i="11"/>
  <c r="M41" i="11"/>
  <c r="M40" i="11"/>
  <c r="M39" i="11"/>
  <c r="M23" i="11"/>
  <c r="N23" i="11" s="1"/>
  <c r="O23" i="11" s="1"/>
  <c r="M25" i="11"/>
  <c r="N25" i="11" s="1"/>
  <c r="O25" i="11" s="1"/>
  <c r="M26" i="11"/>
  <c r="N26" i="11" s="1"/>
  <c r="O26" i="11" s="1"/>
  <c r="M27" i="11"/>
  <c r="N27" i="11" s="1"/>
  <c r="O27" i="11" s="1"/>
  <c r="M28" i="11"/>
  <c r="N28" i="11" s="1"/>
  <c r="O28" i="11" s="1"/>
  <c r="M29" i="11"/>
  <c r="N29" i="11" s="1"/>
  <c r="O29" i="11" s="1"/>
  <c r="M30" i="11"/>
  <c r="N30" i="11" s="1"/>
  <c r="O30" i="11" s="1"/>
  <c r="M22" i="11"/>
  <c r="M11" i="11"/>
  <c r="N11" i="11" s="1"/>
  <c r="O11" i="11" s="1"/>
  <c r="M12" i="11"/>
  <c r="M13" i="11"/>
  <c r="M14" i="11"/>
  <c r="M16" i="11"/>
  <c r="M17" i="11"/>
  <c r="N17" i="11" s="1"/>
  <c r="O17" i="11" s="1"/>
  <c r="M18" i="11"/>
  <c r="M19" i="11"/>
  <c r="M20" i="11"/>
  <c r="M10" i="11" l="1"/>
  <c r="N11" i="10"/>
  <c r="O11" i="10" s="1"/>
  <c r="N12" i="10"/>
  <c r="O12" i="10" s="1"/>
  <c r="N13" i="10"/>
  <c r="O13" i="10" s="1"/>
  <c r="N14" i="10"/>
  <c r="O14" i="10" s="1"/>
  <c r="M6" i="10"/>
  <c r="L6" i="10"/>
  <c r="K6" i="10"/>
  <c r="J6" i="10"/>
  <c r="I6" i="10"/>
  <c r="M6" i="12"/>
  <c r="J6" i="12"/>
  <c r="K6" i="12"/>
  <c r="L6" i="12"/>
  <c r="H81" i="2"/>
  <c r="H80" i="2"/>
  <c r="H74" i="2"/>
  <c r="H59" i="2"/>
  <c r="H58" i="2"/>
  <c r="H55" i="2"/>
  <c r="H54" i="2"/>
  <c r="H53" i="2"/>
  <c r="H52" i="2"/>
  <c r="H51" i="2"/>
  <c r="H50" i="2"/>
  <c r="H49" i="2"/>
  <c r="H48" i="2"/>
  <c r="H47" i="2"/>
  <c r="H43" i="2"/>
  <c r="H40" i="2"/>
  <c r="H39" i="2"/>
  <c r="H38" i="2"/>
  <c r="H37" i="2"/>
  <c r="H35" i="2"/>
  <c r="H34" i="2"/>
  <c r="H33" i="2"/>
  <c r="H32" i="2"/>
  <c r="H24" i="2"/>
  <c r="H23" i="2"/>
  <c r="H22" i="2"/>
  <c r="H21" i="2"/>
  <c r="H20" i="2"/>
  <c r="H19" i="2"/>
  <c r="H17" i="2"/>
  <c r="H16" i="2"/>
  <c r="H14" i="2"/>
  <c r="H13" i="2"/>
  <c r="H12" i="2"/>
  <c r="H11" i="2"/>
  <c r="H10" i="2"/>
  <c r="M71" i="12" l="1"/>
  <c r="N71" i="12" s="1"/>
  <c r="O71" i="12" s="1"/>
  <c r="N18" i="11"/>
  <c r="O18" i="11" s="1"/>
  <c r="N14" i="11"/>
  <c r="O14" i="11" s="1"/>
  <c r="N12" i="11"/>
  <c r="O12" i="11" s="1"/>
  <c r="N10" i="11"/>
  <c r="O10" i="11" s="1"/>
  <c r="M44" i="12" l="1"/>
  <c r="N44" i="12" s="1"/>
  <c r="O44" i="12" s="1"/>
  <c r="M45" i="12"/>
  <c r="N45" i="12" s="1"/>
  <c r="O45" i="12" s="1"/>
  <c r="M75" i="12"/>
  <c r="M74" i="12"/>
  <c r="M73" i="12"/>
  <c r="M72" i="12"/>
  <c r="M70" i="12"/>
  <c r="M69" i="12"/>
  <c r="M68" i="12"/>
  <c r="M67" i="12"/>
  <c r="M66" i="12"/>
  <c r="M65" i="12"/>
  <c r="M64" i="12"/>
  <c r="N64" i="12" s="1"/>
  <c r="O64" i="12" s="1"/>
  <c r="M63" i="12"/>
  <c r="M62" i="12"/>
  <c r="M59" i="12"/>
  <c r="M58" i="12"/>
  <c r="M55" i="12"/>
  <c r="M54" i="12"/>
  <c r="M53" i="12"/>
  <c r="M52" i="12"/>
  <c r="M51" i="12"/>
  <c r="M50" i="12"/>
  <c r="M49" i="12"/>
  <c r="M48" i="12"/>
  <c r="M47" i="12"/>
  <c r="M43" i="12"/>
  <c r="M40" i="12"/>
  <c r="M39" i="12"/>
  <c r="M38" i="12"/>
  <c r="M37" i="12"/>
  <c r="M35" i="12"/>
  <c r="M34" i="12"/>
  <c r="M33" i="12"/>
  <c r="M32" i="12"/>
  <c r="M23" i="12"/>
  <c r="M22" i="12"/>
  <c r="M21" i="12"/>
  <c r="M20" i="12"/>
  <c r="M19" i="12"/>
  <c r="M18" i="12"/>
  <c r="M17" i="12"/>
  <c r="N17" i="12" s="1"/>
  <c r="O17" i="12" s="1"/>
  <c r="M16" i="12"/>
  <c r="M14" i="12"/>
  <c r="M13" i="12"/>
  <c r="M12" i="12"/>
  <c r="M11" i="12"/>
  <c r="N11" i="12" s="1"/>
  <c r="O11" i="12" s="1"/>
  <c r="M10" i="12"/>
  <c r="N55" i="11" l="1"/>
  <c r="O55" i="11" s="1"/>
  <c r="N50" i="12"/>
  <c r="O50" i="12" s="1"/>
  <c r="N67" i="11"/>
  <c r="O67" i="11" s="1"/>
  <c r="N63" i="12" l="1"/>
  <c r="O63" i="12" s="1"/>
  <c r="N22" i="12"/>
  <c r="O22" i="12" s="1"/>
  <c r="N20" i="12"/>
  <c r="O20" i="12" s="1"/>
  <c r="N19" i="12"/>
  <c r="O19" i="12" s="1"/>
  <c r="N68" i="10" l="1"/>
  <c r="O68" i="10" s="1"/>
  <c r="M50" i="2" l="1"/>
  <c r="N50" i="2" l="1"/>
  <c r="O50" i="2" s="1"/>
  <c r="M17" i="2" l="1"/>
  <c r="N17" i="2" s="1"/>
  <c r="O17" i="2" s="1"/>
  <c r="N11" i="2"/>
  <c r="O11" i="2" s="1"/>
  <c r="M14" i="2" l="1"/>
  <c r="M24" i="2"/>
  <c r="N24" i="2" s="1"/>
  <c r="O24" i="2" s="1"/>
  <c r="M23" i="2"/>
  <c r="N23" i="2" s="1"/>
  <c r="O23" i="2" s="1"/>
  <c r="M22" i="2"/>
  <c r="N22" i="2" s="1"/>
  <c r="O22" i="2" s="1"/>
  <c r="M21" i="2"/>
  <c r="N21" i="2" s="1"/>
  <c r="O21" i="2" s="1"/>
  <c r="M20" i="2"/>
  <c r="N20" i="2" s="1"/>
  <c r="O20" i="2" s="1"/>
  <c r="M19" i="2"/>
  <c r="N19" i="2" s="1"/>
  <c r="O19" i="2" s="1"/>
  <c r="M18" i="2"/>
  <c r="N18" i="2" s="1"/>
  <c r="O18" i="2" s="1"/>
  <c r="N14" i="2" l="1"/>
  <c r="O14" i="2" s="1"/>
  <c r="N68" i="11" l="1"/>
  <c r="O68" i="11" s="1"/>
  <c r="N59" i="11"/>
  <c r="O59" i="11" s="1"/>
  <c r="N19" i="11"/>
  <c r="O19" i="11" s="1"/>
  <c r="N20" i="11"/>
  <c r="O20" i="11" s="1"/>
  <c r="N59" i="10"/>
  <c r="O59" i="10" s="1"/>
  <c r="N54" i="12"/>
  <c r="O54" i="12" s="1"/>
  <c r="N18" i="12"/>
  <c r="O18" i="12" s="1"/>
  <c r="N21" i="12"/>
  <c r="O21" i="12" s="1"/>
  <c r="N12" i="12"/>
  <c r="O12" i="12" s="1"/>
  <c r="N13" i="12"/>
  <c r="O13" i="12" s="1"/>
  <c r="M54" i="2" l="1"/>
  <c r="N54" i="2" s="1"/>
  <c r="O54" i="2" s="1"/>
  <c r="M13" i="2"/>
  <c r="N16" i="11" l="1"/>
  <c r="O16" i="11" s="1"/>
  <c r="N45" i="11" l="1"/>
  <c r="O45" i="11" s="1"/>
  <c r="N43" i="11"/>
  <c r="O43" i="11" s="1"/>
  <c r="N41" i="11"/>
  <c r="O41" i="11" s="1"/>
  <c r="N40" i="11"/>
  <c r="O40" i="11" s="1"/>
  <c r="N39" i="11"/>
  <c r="O39" i="11" s="1"/>
  <c r="N75" i="12"/>
  <c r="O75" i="12" s="1"/>
  <c r="N74" i="12"/>
  <c r="O74" i="12" s="1"/>
  <c r="N73" i="12"/>
  <c r="O73" i="12" s="1"/>
  <c r="N72" i="12"/>
  <c r="O72" i="12" s="1"/>
  <c r="N70" i="12"/>
  <c r="O70" i="12" s="1"/>
  <c r="N69" i="12"/>
  <c r="O69" i="12" s="1"/>
  <c r="N68" i="12"/>
  <c r="O68" i="12" s="1"/>
  <c r="N67" i="12"/>
  <c r="O67" i="12" s="1"/>
  <c r="N66" i="12"/>
  <c r="O66" i="12" s="1"/>
  <c r="N65" i="12"/>
  <c r="O65" i="12" s="1"/>
  <c r="N62" i="12"/>
  <c r="O62" i="12" s="1"/>
  <c r="N59" i="12"/>
  <c r="O59" i="12" s="1"/>
  <c r="N58" i="12"/>
  <c r="O58" i="12" s="1"/>
  <c r="N55" i="12"/>
  <c r="O55" i="12" s="1"/>
  <c r="N53" i="12"/>
  <c r="O53" i="12" s="1"/>
  <c r="N52" i="12"/>
  <c r="O52" i="12" s="1"/>
  <c r="N51" i="12"/>
  <c r="O51" i="12" s="1"/>
  <c r="N49" i="12"/>
  <c r="O49" i="12" s="1"/>
  <c r="N48" i="12"/>
  <c r="O48" i="12" s="1"/>
  <c r="N47" i="12"/>
  <c r="O47" i="12" s="1"/>
  <c r="N43" i="12"/>
  <c r="O43" i="12" s="1"/>
  <c r="N40" i="12"/>
  <c r="O40" i="12" s="1"/>
  <c r="N39" i="12"/>
  <c r="O39" i="12" s="1"/>
  <c r="N38" i="12"/>
  <c r="O38" i="12" s="1"/>
  <c r="N37" i="12"/>
  <c r="O37" i="12" s="1"/>
  <c r="N35" i="12"/>
  <c r="O35" i="12" s="1"/>
  <c r="N34" i="12"/>
  <c r="O34" i="12" s="1"/>
  <c r="N33" i="12"/>
  <c r="O33" i="12" s="1"/>
  <c r="N32" i="12"/>
  <c r="O32" i="12" s="1"/>
  <c r="N86" i="10"/>
  <c r="O86" i="10" s="1"/>
  <c r="N85" i="10"/>
  <c r="O85" i="10" s="1"/>
  <c r="N84" i="10"/>
  <c r="O84" i="10" s="1"/>
  <c r="N83" i="10"/>
  <c r="O83" i="10" s="1"/>
  <c r="N82" i="10"/>
  <c r="O82" i="10" s="1"/>
  <c r="N80" i="10"/>
  <c r="O80" i="10" s="1"/>
  <c r="N79" i="10"/>
  <c r="O79" i="10" s="1"/>
  <c r="N78" i="10"/>
  <c r="O78" i="10" s="1"/>
  <c r="N77" i="10"/>
  <c r="O77" i="10" s="1"/>
  <c r="N75" i="10"/>
  <c r="O75" i="10" s="1"/>
  <c r="N74" i="10"/>
  <c r="O74" i="10" s="1"/>
  <c r="N73" i="10"/>
  <c r="O73" i="10" s="1"/>
  <c r="N72" i="10"/>
  <c r="O72" i="10" s="1"/>
  <c r="N71" i="10"/>
  <c r="O71" i="10" s="1"/>
  <c r="N70" i="10"/>
  <c r="O70" i="10" s="1"/>
  <c r="N67" i="10"/>
  <c r="O67" i="10" s="1"/>
  <c r="N66" i="10"/>
  <c r="O66" i="10" s="1"/>
  <c r="N64" i="10"/>
  <c r="O64" i="10" s="1"/>
  <c r="N63" i="10"/>
  <c r="O63" i="10" s="1"/>
  <c r="N60" i="10"/>
  <c r="O60" i="10" s="1"/>
  <c r="N58" i="10"/>
  <c r="O58" i="10" s="1"/>
  <c r="N57" i="10"/>
  <c r="O57" i="10" s="1"/>
  <c r="N56" i="10"/>
  <c r="O56" i="10" s="1"/>
  <c r="N54" i="10"/>
  <c r="O54" i="10" s="1"/>
  <c r="N53" i="10"/>
  <c r="O53" i="10" s="1"/>
  <c r="N52" i="10"/>
  <c r="O52" i="10" s="1"/>
  <c r="N48" i="10"/>
  <c r="O48" i="10" s="1"/>
  <c r="N45" i="10"/>
  <c r="O45" i="10" s="1"/>
  <c r="N43" i="10"/>
  <c r="O43" i="10" s="1"/>
  <c r="N41" i="10"/>
  <c r="O41" i="10" s="1"/>
  <c r="N40" i="10"/>
  <c r="O40" i="10" s="1"/>
  <c r="N39" i="10"/>
  <c r="O39" i="10" s="1"/>
  <c r="N13" i="11"/>
  <c r="O13" i="11" s="1"/>
  <c r="N14" i="12"/>
  <c r="O14" i="12" s="1"/>
  <c r="M81" i="2"/>
  <c r="N81" i="2" s="1"/>
  <c r="O81" i="2" s="1"/>
  <c r="M80" i="2"/>
  <c r="N80" i="2" s="1"/>
  <c r="O80" i="2" s="1"/>
  <c r="M79" i="2"/>
  <c r="N79" i="2" s="1"/>
  <c r="O79" i="2" s="1"/>
  <c r="M78" i="2"/>
  <c r="N78" i="2" s="1"/>
  <c r="O78" i="2" s="1"/>
  <c r="M77" i="2"/>
  <c r="N77" i="2" s="1"/>
  <c r="O77" i="2" s="1"/>
  <c r="M74" i="2"/>
  <c r="N74" i="2" s="1"/>
  <c r="O74" i="2" s="1"/>
  <c r="M59" i="2"/>
  <c r="N59" i="2" s="1"/>
  <c r="O59" i="2" s="1"/>
  <c r="M58" i="2"/>
  <c r="N58" i="2" s="1"/>
  <c r="O58" i="2" s="1"/>
  <c r="M55" i="2"/>
  <c r="N55" i="2" s="1"/>
  <c r="O55" i="2" s="1"/>
  <c r="M53" i="2"/>
  <c r="N53" i="2" s="1"/>
  <c r="O53" i="2" s="1"/>
  <c r="M52" i="2"/>
  <c r="N52" i="2" s="1"/>
  <c r="O52" i="2" s="1"/>
  <c r="M51" i="2"/>
  <c r="M49" i="2"/>
  <c r="M48" i="2"/>
  <c r="M47" i="2"/>
  <c r="N47" i="2" s="1"/>
  <c r="O47" i="2" s="1"/>
  <c r="M43" i="2"/>
  <c r="N43" i="2" s="1"/>
  <c r="O43" i="2" s="1"/>
  <c r="M40" i="2"/>
  <c r="M39" i="2"/>
  <c r="M38" i="2"/>
  <c r="M37" i="2"/>
  <c r="M35" i="2"/>
  <c r="M34" i="2"/>
  <c r="M33" i="2"/>
  <c r="M32" i="2"/>
  <c r="N32" i="2" s="1"/>
  <c r="N10" i="10" l="1"/>
  <c r="O10" i="10" s="1"/>
  <c r="N72" i="11"/>
  <c r="O72" i="11" s="1"/>
  <c r="N77" i="11"/>
  <c r="O77" i="11" s="1"/>
  <c r="N53" i="11"/>
  <c r="O53" i="11" s="1"/>
  <c r="N58" i="11"/>
  <c r="O58" i="11" s="1"/>
  <c r="N60" i="11"/>
  <c r="O60" i="11" s="1"/>
  <c r="N22" i="11"/>
  <c r="O22" i="11" s="1"/>
  <c r="N54" i="11"/>
  <c r="O54" i="11" s="1"/>
  <c r="N56" i="11"/>
  <c r="O56" i="11" s="1"/>
  <c r="N63" i="11"/>
  <c r="O63" i="11" s="1"/>
  <c r="N73" i="11"/>
  <c r="O73" i="11" s="1"/>
  <c r="N78" i="11"/>
  <c r="O78" i="11" s="1"/>
  <c r="N52" i="11"/>
  <c r="O52" i="11" s="1"/>
  <c r="N57" i="11"/>
  <c r="O57" i="11" s="1"/>
  <c r="N64" i="11"/>
  <c r="O64" i="11" s="1"/>
  <c r="O70" i="11"/>
  <c r="N74" i="11"/>
  <c r="O74" i="11" s="1"/>
  <c r="N79" i="11"/>
  <c r="O79" i="11" s="1"/>
  <c r="N48" i="11"/>
  <c r="O48" i="11" s="1"/>
  <c r="N71" i="11"/>
  <c r="O71" i="11" s="1"/>
  <c r="N75" i="11"/>
  <c r="O75" i="11" s="1"/>
  <c r="N80" i="11"/>
  <c r="O80" i="11" s="1"/>
  <c r="N16" i="12"/>
  <c r="O16" i="12" s="1"/>
  <c r="N10" i="12"/>
  <c r="O10" i="12" s="1"/>
  <c r="N23" i="12"/>
  <c r="O23" i="12" s="1"/>
  <c r="N51" i="2"/>
  <c r="O51" i="2" s="1"/>
  <c r="N48" i="2"/>
  <c r="O48" i="2" s="1"/>
  <c r="N49" i="2"/>
  <c r="O49" i="2" s="1"/>
  <c r="M16" i="2"/>
  <c r="N35" i="2" l="1"/>
  <c r="O35" i="2" s="1"/>
  <c r="N38" i="2"/>
  <c r="O38" i="2" s="1"/>
  <c r="N12" i="2"/>
  <c r="O12" i="2" s="1"/>
  <c r="N16" i="2"/>
  <c r="O16" i="2" s="1"/>
  <c r="N13" i="2"/>
  <c r="O13" i="2" s="1"/>
  <c r="N40" i="2"/>
  <c r="O40" i="2" s="1"/>
  <c r="N33" i="2"/>
  <c r="O33" i="2" s="1"/>
  <c r="N10" i="2" l="1"/>
  <c r="O10" i="2" s="1"/>
  <c r="O32" i="2"/>
  <c r="N34" i="2"/>
  <c r="O34" i="2" s="1"/>
  <c r="N37" i="2"/>
  <c r="O37" i="2" s="1"/>
  <c r="N39" i="2"/>
  <c r="O39" i="2" s="1"/>
</calcChain>
</file>

<file path=xl/sharedStrings.xml><?xml version="1.0" encoding="utf-8"?>
<sst xmlns="http://schemas.openxmlformats.org/spreadsheetml/2006/main" count="748" uniqueCount="137">
  <si>
    <t>CAMPUS</t>
  </si>
  <si>
    <t>Change</t>
  </si>
  <si>
    <t>Undergraduate</t>
  </si>
  <si>
    <t>Business</t>
  </si>
  <si>
    <t>Engineering</t>
  </si>
  <si>
    <t>Graduate</t>
  </si>
  <si>
    <t>Colorado Springs</t>
  </si>
  <si>
    <t>Education</t>
  </si>
  <si>
    <t>Liberal Arts</t>
  </si>
  <si>
    <t>Architecture &amp; Planning</t>
  </si>
  <si>
    <t>Arts &amp; Media</t>
  </si>
  <si>
    <t>Professional</t>
  </si>
  <si>
    <t>Boulder</t>
  </si>
  <si>
    <t xml:space="preserve">Nursing </t>
  </si>
  <si>
    <t>$</t>
  </si>
  <si>
    <t>%</t>
  </si>
  <si>
    <t>Total</t>
  </si>
  <si>
    <t>Tuition</t>
  </si>
  <si>
    <t>Cost of Attendance</t>
  </si>
  <si>
    <t>Upper Division--Nursing</t>
  </si>
  <si>
    <t>Footnotes:</t>
  </si>
  <si>
    <t>Arts &amp; Sciences / All Other</t>
  </si>
  <si>
    <t>Genetic Counseling</t>
  </si>
  <si>
    <t>Upper Division--Business / Engineering</t>
  </si>
  <si>
    <t>Business / Non-Degree</t>
  </si>
  <si>
    <t>Undergraduate, Incoming</t>
  </si>
  <si>
    <t xml:space="preserve">Public Affairs </t>
  </si>
  <si>
    <t>Doctor of Nursing Practice</t>
  </si>
  <si>
    <t>Lower Division</t>
  </si>
  <si>
    <t xml:space="preserve">Doctor of Medicine  </t>
  </si>
  <si>
    <t>Doctor of Dental Surgery</t>
  </si>
  <si>
    <t>Doctor of Physical Therapy</t>
  </si>
  <si>
    <t>Doctor of Pharmacy</t>
  </si>
  <si>
    <t>University of Colorado</t>
  </si>
  <si>
    <t>Public Health, MPH</t>
  </si>
  <si>
    <t>Public Health, DrPH</t>
  </si>
  <si>
    <t xml:space="preserve">Nursing, MS </t>
  </si>
  <si>
    <t>Nursing, PhD</t>
  </si>
  <si>
    <t>Medicine Accountable Students</t>
  </si>
  <si>
    <t>Dentistry Accountable Students</t>
  </si>
  <si>
    <t>N/A</t>
  </si>
  <si>
    <t>Nursing, RN to BS</t>
  </si>
  <si>
    <t>Biostats/Epidemiology/Health Svcs, PhD</t>
  </si>
  <si>
    <t>Biostats/Epidemiology/Health Svcs, MS</t>
  </si>
  <si>
    <t>Modern Anatomy</t>
  </si>
  <si>
    <t>TABLE 1:  Resident--FULL TIME (30 Credit Hours)</t>
  </si>
  <si>
    <t>TABLE 3:  Non-Resident--FULL TIME (30 Credit Hours)</t>
  </si>
  <si>
    <t>TABLE 4:  Non-Resident--PART TIME (12 Credit Hours)</t>
  </si>
  <si>
    <t>International Undergraduate, Incoming</t>
  </si>
  <si>
    <t>Business-Tax Program</t>
  </si>
  <si>
    <t xml:space="preserve">Anesthesiology </t>
  </si>
  <si>
    <t>TABLE 2:  Resident--PART TIME (12 Credit Hours)</t>
  </si>
  <si>
    <r>
      <t>Anschutz Medical Campus</t>
    </r>
    <r>
      <rPr>
        <b/>
        <vertAlign val="superscript"/>
        <sz val="12"/>
        <rFont val="Arial"/>
        <family val="2"/>
      </rPr>
      <t>e</t>
    </r>
  </si>
  <si>
    <t xml:space="preserve">b:  Fees presented do not include instructional program or course fees.  </t>
  </si>
  <si>
    <t>f:  Graduate Pharmacy tuition rate is capped at 9 credit hours a term or 18 credit hours per academic year.</t>
  </si>
  <si>
    <r>
      <t>Anschutz Medical Campus</t>
    </r>
    <r>
      <rPr>
        <b/>
        <vertAlign val="superscript"/>
        <sz val="12"/>
        <rFont val="Arial"/>
        <family val="2"/>
      </rPr>
      <t>d</t>
    </r>
  </si>
  <si>
    <t xml:space="preserve">a:  Fees presented do not include instructional program or course fees.  </t>
  </si>
  <si>
    <t>e:  Graduate Pharmacy tuition rate is capped at 9 credit hours a term or 18 credit hours per academic year.</t>
  </si>
  <si>
    <t>Music</t>
  </si>
  <si>
    <t>Media, Communication, Information</t>
  </si>
  <si>
    <t>Business - MBA</t>
  </si>
  <si>
    <t>Business - Prof Masters</t>
  </si>
  <si>
    <t>Business - PhD</t>
  </si>
  <si>
    <t>Law - Prof Masters</t>
  </si>
  <si>
    <t xml:space="preserve">Law - JD </t>
  </si>
  <si>
    <t>Upper Division--LAS / Education / Public Affairs</t>
  </si>
  <si>
    <t>Bioengineering</t>
  </si>
  <si>
    <t>Clinical Sciences, MS or PhD</t>
  </si>
  <si>
    <t>Basic Sciences, PhD</t>
  </si>
  <si>
    <t>Biomedical Science and Biotechnology, MS</t>
  </si>
  <si>
    <t>Doctor of Dental Surgery - Accountable Students</t>
  </si>
  <si>
    <t>a:  Resident undergraduate tuition rates represent the student share of tuition after the College Opportunity Fund stipend is applied for eligible authorizing students.</t>
  </si>
  <si>
    <t>d:  "Other" is a CCHE approved annual allowance for books and supplies, medical, transportation and personal expenses.</t>
  </si>
  <si>
    <t>c:  "Other" is a CCHE approved annual allowance for books and supplies, medical, transportation and personal expenses.</t>
  </si>
  <si>
    <t>* This cost of attendance estimate is reflective of the allowable costs set by CCHE and may differ from actual campus estimates and/or actual out of pocket costs for the student.</t>
  </si>
  <si>
    <t>LAS / Education / Public Affairs</t>
  </si>
  <si>
    <t>All Other</t>
  </si>
  <si>
    <t>Education / Public Affairs</t>
  </si>
  <si>
    <t>Bus/Eng/Geropsychology</t>
  </si>
  <si>
    <t>Nursing</t>
  </si>
  <si>
    <t>Upper Division--Business / Engineering / Nursing</t>
  </si>
  <si>
    <t>Law - JD (1st Year)</t>
  </si>
  <si>
    <t>d:  For several programs at the Anschutz Medical Campus, part-time students may take more than 12 credit hours in an academic year; for consistency purposes cost of attendance is calculated on 12 credit hours.</t>
  </si>
  <si>
    <t>e:  For several programs at the Anschutz Medical Campus, part-time students may take more than 12 credit hours in an academic year; for consistency purposes cost of attendance is calculated on 12 credit hours.</t>
  </si>
  <si>
    <t>d:  For several programs at the Anschutz Medical Campus, students take more than 30 credit hours in an academic year; for consistency purposes cost of attendance is calculated on 30 credit hours.</t>
  </si>
  <si>
    <t>e:  For several programs at the Anschutz Medical Campus, students take more than 30 credit hours in an academic year; for consistency purposes cost of attendance is calculated on 30 credit hours.</t>
  </si>
  <si>
    <r>
      <t xml:space="preserve">Tuition </t>
    </r>
    <r>
      <rPr>
        <b/>
        <vertAlign val="superscript"/>
        <sz val="11"/>
        <rFont val="Arial"/>
        <family val="2"/>
      </rPr>
      <t>a</t>
    </r>
  </si>
  <si>
    <r>
      <t xml:space="preserve">Fees </t>
    </r>
    <r>
      <rPr>
        <b/>
        <vertAlign val="superscript"/>
        <sz val="11"/>
        <rFont val="Arial"/>
        <family val="2"/>
      </rPr>
      <t>b</t>
    </r>
    <r>
      <rPr>
        <b/>
        <sz val="11"/>
        <rFont val="Arial"/>
        <family val="2"/>
      </rPr>
      <t xml:space="preserve"> </t>
    </r>
  </si>
  <si>
    <r>
      <t xml:space="preserve">R&amp;B </t>
    </r>
    <r>
      <rPr>
        <b/>
        <vertAlign val="superscript"/>
        <sz val="11"/>
        <rFont val="Arial"/>
        <family val="2"/>
      </rPr>
      <t>c</t>
    </r>
    <r>
      <rPr>
        <b/>
        <sz val="11"/>
        <rFont val="Arial"/>
        <family val="2"/>
      </rPr>
      <t xml:space="preserve"> </t>
    </r>
  </si>
  <si>
    <r>
      <t xml:space="preserve">Other </t>
    </r>
    <r>
      <rPr>
        <b/>
        <vertAlign val="superscript"/>
        <sz val="11"/>
        <rFont val="Arial"/>
        <family val="2"/>
      </rPr>
      <t>d</t>
    </r>
  </si>
  <si>
    <r>
      <t>Engineering</t>
    </r>
    <r>
      <rPr>
        <vertAlign val="superscript"/>
        <sz val="11"/>
        <rFont val="Arial"/>
        <family val="2"/>
      </rPr>
      <t xml:space="preserve"> </t>
    </r>
  </si>
  <si>
    <r>
      <t>Anschutz Medical Campus</t>
    </r>
    <r>
      <rPr>
        <b/>
        <vertAlign val="superscript"/>
        <sz val="11"/>
        <rFont val="Arial"/>
        <family val="2"/>
      </rPr>
      <t>e</t>
    </r>
  </si>
  <si>
    <r>
      <t>Pharmacy</t>
    </r>
    <r>
      <rPr>
        <vertAlign val="superscript"/>
        <sz val="11"/>
        <rFont val="Arial"/>
        <family val="2"/>
      </rPr>
      <t xml:space="preserve"> f</t>
    </r>
  </si>
  <si>
    <r>
      <t xml:space="preserve">Tuition </t>
    </r>
    <r>
      <rPr>
        <b/>
        <vertAlign val="superscript"/>
        <sz val="12"/>
        <rFont val="Arial"/>
        <family val="2"/>
      </rPr>
      <t>a</t>
    </r>
  </si>
  <si>
    <r>
      <t xml:space="preserve">Fees </t>
    </r>
    <r>
      <rPr>
        <b/>
        <vertAlign val="superscript"/>
        <sz val="12"/>
        <rFont val="Arial"/>
        <family val="2"/>
      </rPr>
      <t>b</t>
    </r>
    <r>
      <rPr>
        <b/>
        <sz val="12"/>
        <rFont val="Arial"/>
        <family val="2"/>
      </rPr>
      <t xml:space="preserve"> </t>
    </r>
  </si>
  <si>
    <r>
      <t xml:space="preserve">R&amp;B </t>
    </r>
    <r>
      <rPr>
        <b/>
        <vertAlign val="superscript"/>
        <sz val="12"/>
        <rFont val="Arial"/>
        <family val="2"/>
      </rPr>
      <t>c</t>
    </r>
    <r>
      <rPr>
        <b/>
        <sz val="12"/>
        <rFont val="Arial"/>
        <family val="2"/>
      </rPr>
      <t xml:space="preserve"> </t>
    </r>
  </si>
  <si>
    <r>
      <t xml:space="preserve">Other </t>
    </r>
    <r>
      <rPr>
        <b/>
        <vertAlign val="superscript"/>
        <sz val="12"/>
        <rFont val="Arial"/>
        <family val="2"/>
      </rPr>
      <t>d</t>
    </r>
  </si>
  <si>
    <r>
      <t>Pharmacy</t>
    </r>
    <r>
      <rPr>
        <vertAlign val="superscript"/>
        <sz val="12"/>
        <rFont val="Arial"/>
        <family val="2"/>
      </rPr>
      <t xml:space="preserve"> f</t>
    </r>
  </si>
  <si>
    <r>
      <t xml:space="preserve">Fees </t>
    </r>
    <r>
      <rPr>
        <b/>
        <vertAlign val="superscript"/>
        <sz val="12"/>
        <rFont val="Arial"/>
        <family val="2"/>
      </rPr>
      <t>a</t>
    </r>
    <r>
      <rPr>
        <b/>
        <sz val="12"/>
        <rFont val="Arial"/>
        <family val="2"/>
      </rPr>
      <t xml:space="preserve"> </t>
    </r>
  </si>
  <si>
    <r>
      <t xml:space="preserve">R&amp;B </t>
    </r>
    <r>
      <rPr>
        <b/>
        <vertAlign val="superscript"/>
        <sz val="12"/>
        <rFont val="Arial"/>
        <family val="2"/>
      </rPr>
      <t>b</t>
    </r>
    <r>
      <rPr>
        <b/>
        <sz val="12"/>
        <rFont val="Arial"/>
        <family val="2"/>
      </rPr>
      <t xml:space="preserve"> </t>
    </r>
  </si>
  <si>
    <r>
      <t xml:space="preserve">Other </t>
    </r>
    <r>
      <rPr>
        <b/>
        <vertAlign val="superscript"/>
        <sz val="12"/>
        <rFont val="Arial"/>
        <family val="2"/>
      </rPr>
      <t>c</t>
    </r>
  </si>
  <si>
    <r>
      <t>Pharmacy</t>
    </r>
    <r>
      <rPr>
        <vertAlign val="superscript"/>
        <sz val="12"/>
        <rFont val="Arial"/>
        <family val="2"/>
      </rPr>
      <t xml:space="preserve"> e</t>
    </r>
  </si>
  <si>
    <t>Denver</t>
  </si>
  <si>
    <t xml:space="preserve">FY 2017 Cost of Attendance Estimate </t>
  </si>
  <si>
    <t>FY 2017</t>
  </si>
  <si>
    <t>Business School and Engineering and Applied Science</t>
  </si>
  <si>
    <t>Digital Amination</t>
  </si>
  <si>
    <t xml:space="preserve">c:  Room and board for CU-Boulder and UCCS undergraduates is the actual rate for a double on campus.  For all others, room and board is the CCHE approved annual allowance. </t>
  </si>
  <si>
    <t>MS in Palliative Care</t>
  </si>
  <si>
    <t xml:space="preserve">b:  Room and board for CU-Boulder and UCCS undergraduates is the actual rate for a double on campus.  For all others, room and board is the CCHE approved annual allowance. </t>
  </si>
  <si>
    <t xml:space="preserve">FY 2018 Cost of Attendance Estimate </t>
  </si>
  <si>
    <t>FY 2018 Cost of Attendance Estimate*</t>
  </si>
  <si>
    <t>FY 2018</t>
  </si>
  <si>
    <t xml:space="preserve">Bus / Eng / Geropsychology </t>
  </si>
  <si>
    <t>Nursing/ Health Sciences</t>
  </si>
  <si>
    <t>Arts and Sciences</t>
  </si>
  <si>
    <t>Master of Business Administration (new students Fall 2017)</t>
  </si>
  <si>
    <t>Fine Arts Experience Design</t>
  </si>
  <si>
    <t>Higher Education</t>
  </si>
  <si>
    <t>Environment</t>
  </si>
  <si>
    <t>Strategic Communication Design</t>
  </si>
  <si>
    <t>Business - MBA (students enrolled prior to Fall 2017)</t>
  </si>
  <si>
    <t>Business - MBA (Students enrolled prior to Fall 2017)</t>
  </si>
  <si>
    <t xml:space="preserve">Engineering (1) </t>
  </si>
  <si>
    <t>Engineering (1)</t>
  </si>
  <si>
    <t>Engineering - Prof Masters (1)</t>
  </si>
  <si>
    <t>1) Tuition structure change, effective Fall 2017</t>
  </si>
  <si>
    <t>h:  Incoming students only.  Tuition for continuing students will remain flat from FY 2017 to FY 2018.  Average tuition increase for nonresident MD students is 0.4%.</t>
  </si>
  <si>
    <t>g:  Incoming students only.  The Physician Assistant Studies program is transitioning to flat-rate tuition, and tuition for continuing students will be per credit hour with no increase from FY 2017 to FY 2018.</t>
  </si>
  <si>
    <t>f:  Incoming students only.  The Physician Assistant Studies program is transitioning to flat-rate tuition, and tuition for continuing students will be per credit hour with no increase from FY 2017 to FY 2018.</t>
  </si>
  <si>
    <t>f:  Incoming students only.  The Physician Assistant Studies program is transitioning to flat-rate tuition, and the FY 2017 tuition shown is for illustrative purposes only.   Tuition for continuing students will be per credit hour with no increase from FY 2017 to FY 2018.</t>
  </si>
  <si>
    <t>g:  Incoming students only.  Tuition for continuing students will remain flat from FY 2017 to FY 2018.  Average tuition increase for nonresident MD students is 0.4%.</t>
  </si>
  <si>
    <r>
      <t>Physician Assistant Studies</t>
    </r>
    <r>
      <rPr>
        <vertAlign val="superscript"/>
        <sz val="12"/>
        <rFont val="Arial"/>
        <family val="2"/>
      </rPr>
      <t>g</t>
    </r>
  </si>
  <si>
    <r>
      <t>Doctor of Medicine</t>
    </r>
    <r>
      <rPr>
        <vertAlign val="superscript"/>
        <sz val="12"/>
        <rFont val="Arial"/>
        <family val="2"/>
      </rPr>
      <t>h</t>
    </r>
  </si>
  <si>
    <r>
      <t>Physician Assistant Studies</t>
    </r>
    <r>
      <rPr>
        <vertAlign val="superscript"/>
        <sz val="12"/>
        <rFont val="Arial"/>
        <family val="2"/>
      </rPr>
      <t>f</t>
    </r>
  </si>
  <si>
    <r>
      <t>Doctor of Medicine - Accountable Students</t>
    </r>
    <r>
      <rPr>
        <vertAlign val="superscript"/>
        <sz val="12"/>
        <rFont val="Arial"/>
        <family val="2"/>
      </rPr>
      <t>g</t>
    </r>
  </si>
  <si>
    <t>g:  Incoming students only.  The Physician Assistant Studies program is transitioning to flat-rate tuition, and the FY 2017 tuition shown is for illustrative purposes only.   
Tuition for continuing students will be per credit hour with no increase from FY 2017 to FY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</si>
</sst>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0_);[Red]\(&quot;$&quot;#,##0.0\)"/>
    <numFmt numFmtId="166" formatCode="_(* #,##0_);_(* \(#,##0\);_(* &quot;-&quot;??_);_(@_)"/>
  </numFmts>
  <fonts count="19" x14ac:knownFonts="1">
    <font>
      <sz val="10"/>
      <name val="Arial"/>
    </font>
    <font>
      <sz val="10"/>
      <name val="Arial"/>
      <family val="2"/>
    </font>
    <font>
      <b/>
      <sz val="14"/>
      <name val="Arial"/>
      <family val="2"/>
    </font>
    <font>
      <b/>
      <sz val="10"/>
      <name val="Arial"/>
      <family val="2"/>
    </font>
    <font>
      <b/>
      <sz val="12"/>
      <name val="Arial"/>
      <family val="2"/>
    </font>
    <font>
      <sz val="10"/>
      <name val="Arial"/>
      <family val="2"/>
    </font>
    <font>
      <b/>
      <vertAlign val="superscript"/>
      <sz val="12"/>
      <name val="Arial"/>
      <family val="2"/>
    </font>
    <font>
      <sz val="10"/>
      <name val="Tahoma"/>
      <family val="2"/>
    </font>
    <font>
      <sz val="10"/>
      <color theme="1"/>
      <name val="Franklin Gothic Book"/>
      <family val="2"/>
    </font>
    <font>
      <sz val="10"/>
      <color rgb="FFFF0000"/>
      <name val="Arial"/>
      <family val="2"/>
    </font>
    <font>
      <b/>
      <sz val="10"/>
      <color rgb="FFFF0000"/>
      <name val="Arial"/>
      <family val="2"/>
    </font>
    <font>
      <b/>
      <sz val="11"/>
      <name val="Arial"/>
      <family val="2"/>
    </font>
    <font>
      <b/>
      <vertAlign val="superscript"/>
      <sz val="11"/>
      <name val="Arial"/>
      <family val="2"/>
    </font>
    <font>
      <sz val="11"/>
      <name val="Arial"/>
      <family val="2"/>
    </font>
    <font>
      <vertAlign val="superscript"/>
      <sz val="11"/>
      <name val="Arial"/>
      <family val="2"/>
    </font>
    <font>
      <sz val="12"/>
      <name val="Arial"/>
      <family val="2"/>
    </font>
    <font>
      <vertAlign val="superscript"/>
      <sz val="12"/>
      <name val="Arial"/>
      <family val="2"/>
    </font>
    <font>
      <sz val="10"/>
      <name val="Arial"/>
      <family val="2"/>
    </font>
    <font>
      <sz val="12"/>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s>
  <borders count="26">
    <border>
      <left/>
      <right/>
      <top/>
      <bottom/>
      <diagonal/>
    </border>
    <border>
      <left/>
      <right/>
      <top style="thin">
        <color indexed="64"/>
      </top>
      <bottom/>
      <diagonal/>
    </border>
    <border>
      <left style="medium">
        <color indexed="64"/>
      </left>
      <right/>
      <top style="thin">
        <color indexed="64"/>
      </top>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medium">
        <color indexed="64"/>
      </top>
      <bottom/>
      <diagonal/>
    </border>
  </borders>
  <cellStyleXfs count="14">
    <xf numFmtId="0" fontId="0" fillId="0" borderId="0"/>
    <xf numFmtId="0" fontId="5" fillId="0" borderId="0"/>
    <xf numFmtId="0" fontId="5" fillId="0" borderId="0"/>
    <xf numFmtId="0" fontId="5" fillId="0" borderId="0"/>
    <xf numFmtId="0" fontId="5" fillId="0" borderId="0"/>
    <xf numFmtId="9" fontId="1" fillId="0" borderId="0" applyFont="0" applyFill="0" applyBorder="0" applyAlignment="0" applyProtection="0"/>
    <xf numFmtId="0" fontId="7"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8" fillId="0" borderId="0" applyFont="0" applyFill="0" applyBorder="0" applyAlignment="0" applyProtection="0"/>
    <xf numFmtId="43" fontId="17" fillId="0" borderId="0" applyFont="0" applyFill="0" applyBorder="0" applyAlignment="0" applyProtection="0"/>
  </cellStyleXfs>
  <cellXfs count="452">
    <xf numFmtId="0" fontId="0" fillId="0" borderId="0" xfId="0"/>
    <xf numFmtId="0" fontId="3" fillId="0" borderId="0" xfId="0" applyFont="1"/>
    <xf numFmtId="0" fontId="3" fillId="0" borderId="0" xfId="0" applyFont="1" applyAlignment="1"/>
    <xf numFmtId="6" fontId="3" fillId="0" borderId="0" xfId="0" applyNumberFormat="1" applyFont="1" applyFill="1" applyBorder="1"/>
    <xf numFmtId="0" fontId="3" fillId="0" borderId="0" xfId="0" applyFont="1" applyFill="1" applyBorder="1"/>
    <xf numFmtId="0" fontId="2" fillId="0" borderId="0" xfId="0" applyFont="1" applyFill="1" applyBorder="1" applyAlignment="1">
      <alignment horizontal="center"/>
    </xf>
    <xf numFmtId="0" fontId="3" fillId="0" borderId="0" xfId="0" applyFont="1" applyFill="1" applyAlignment="1"/>
    <xf numFmtId="0" fontId="3" fillId="0" borderId="0" xfId="0" applyFont="1" applyFill="1"/>
    <xf numFmtId="0" fontId="4" fillId="0" borderId="0" xfId="0" applyFont="1" applyFill="1" applyBorder="1"/>
    <xf numFmtId="164" fontId="3" fillId="0" borderId="0" xfId="0" applyNumberFormat="1" applyFont="1" applyFill="1" applyBorder="1"/>
    <xf numFmtId="6" fontId="1" fillId="0" borderId="0" xfId="0" applyNumberFormat="1" applyFont="1" applyFill="1" applyBorder="1"/>
    <xf numFmtId="6" fontId="1" fillId="0" borderId="0" xfId="0" applyNumberFormat="1" applyFont="1" applyBorder="1" applyAlignment="1"/>
    <xf numFmtId="0" fontId="1" fillId="0" borderId="0" xfId="0" applyFont="1" applyFill="1" applyAlignment="1"/>
    <xf numFmtId="0" fontId="1" fillId="0" borderId="0" xfId="0" applyFont="1" applyFill="1"/>
    <xf numFmtId="0" fontId="1" fillId="0" borderId="0" xfId="0" applyFont="1" applyAlignment="1"/>
    <xf numFmtId="0" fontId="1" fillId="0" borderId="0" xfId="0" applyFont="1"/>
    <xf numFmtId="8" fontId="1" fillId="0" borderId="0" xfId="0" applyNumberFormat="1" applyFont="1" applyAlignment="1"/>
    <xf numFmtId="0" fontId="1" fillId="0" borderId="0" xfId="0" applyFont="1" applyFill="1" applyBorder="1"/>
    <xf numFmtId="0" fontId="1" fillId="0" borderId="0" xfId="0" applyFont="1" applyBorder="1" applyAlignment="1"/>
    <xf numFmtId="10" fontId="1" fillId="0" borderId="0" xfId="0" applyNumberFormat="1" applyFont="1" applyAlignment="1"/>
    <xf numFmtId="10" fontId="1" fillId="0" borderId="0" xfId="0" applyNumberFormat="1" applyFont="1" applyFill="1" applyAlignment="1"/>
    <xf numFmtId="164" fontId="1" fillId="0" borderId="0" xfId="0" applyNumberFormat="1" applyFont="1"/>
    <xf numFmtId="6" fontId="1" fillId="0" borderId="0" xfId="0" applyNumberFormat="1" applyFont="1" applyAlignment="1"/>
    <xf numFmtId="44" fontId="1" fillId="0" borderId="0" xfId="0" applyNumberFormat="1" applyFont="1" applyAlignment="1"/>
    <xf numFmtId="0" fontId="1" fillId="0" borderId="0" xfId="0" applyFont="1" applyFill="1" applyBorder="1" applyAlignment="1"/>
    <xf numFmtId="6" fontId="1" fillId="0" borderId="0" xfId="4" applyNumberFormat="1" applyFont="1" applyBorder="1"/>
    <xf numFmtId="6" fontId="1" fillId="0" borderId="0" xfId="0" applyNumberFormat="1" applyFont="1" applyAlignment="1"/>
    <xf numFmtId="0" fontId="1" fillId="0" borderId="0" xfId="0" applyFont="1" applyFill="1" applyAlignment="1"/>
    <xf numFmtId="0" fontId="1" fillId="0" borderId="0" xfId="0" applyFont="1" applyFill="1"/>
    <xf numFmtId="10" fontId="1" fillId="0" borderId="0" xfId="0" applyNumberFormat="1" applyFont="1" applyFill="1" applyAlignment="1"/>
    <xf numFmtId="0" fontId="1" fillId="0" borderId="0" xfId="0" applyFont="1" applyFill="1" applyAlignment="1"/>
    <xf numFmtId="0" fontId="1" fillId="0" borderId="0" xfId="0" applyFont="1" applyFill="1"/>
    <xf numFmtId="0" fontId="1" fillId="0" borderId="0" xfId="0" applyFont="1" applyFill="1" applyBorder="1"/>
    <xf numFmtId="0" fontId="1" fillId="0" borderId="0" xfId="0" applyFont="1" applyFill="1" applyAlignment="1"/>
    <xf numFmtId="0" fontId="1" fillId="0" borderId="0" xfId="0" applyFont="1" applyFill="1"/>
    <xf numFmtId="10" fontId="1" fillId="0" borderId="0" xfId="0" applyNumberFormat="1" applyFont="1" applyFill="1" applyAlignment="1"/>
    <xf numFmtId="0" fontId="1" fillId="0" borderId="0" xfId="7" applyFont="1" applyFill="1" applyBorder="1"/>
    <xf numFmtId="0" fontId="0" fillId="0" borderId="0" xfId="0"/>
    <xf numFmtId="0" fontId="3" fillId="0" borderId="0" xfId="0" applyFont="1"/>
    <xf numFmtId="0" fontId="3" fillId="0" borderId="0" xfId="0" applyFont="1" applyAlignment="1"/>
    <xf numFmtId="6" fontId="3" fillId="0" borderId="0" xfId="0" applyNumberFormat="1" applyFont="1" applyFill="1" applyBorder="1"/>
    <xf numFmtId="0" fontId="3" fillId="0" borderId="0" xfId="0" applyFont="1" applyFill="1" applyBorder="1"/>
    <xf numFmtId="0" fontId="4" fillId="0" borderId="0" xfId="0" applyFont="1" applyFill="1" applyBorder="1"/>
    <xf numFmtId="164" fontId="3" fillId="0" borderId="0" xfId="0" applyNumberFormat="1" applyFont="1" applyFill="1" applyBorder="1"/>
    <xf numFmtId="6" fontId="1" fillId="0" borderId="0" xfId="0" applyNumberFormat="1" applyFont="1" applyFill="1" applyBorder="1"/>
    <xf numFmtId="0" fontId="1" fillId="0" borderId="0" xfId="0" applyFont="1" applyFill="1" applyAlignment="1"/>
    <xf numFmtId="0" fontId="1" fillId="0" borderId="0" xfId="0" applyFont="1" applyFill="1"/>
    <xf numFmtId="0" fontId="1" fillId="0" borderId="0" xfId="0" applyFont="1" applyAlignment="1"/>
    <xf numFmtId="0" fontId="1" fillId="0" borderId="0" xfId="0" applyFont="1"/>
    <xf numFmtId="0" fontId="1" fillId="0" borderId="0" xfId="0" applyFont="1" applyFill="1" applyBorder="1"/>
    <xf numFmtId="164" fontId="1" fillId="0" borderId="0" xfId="0" applyNumberFormat="1" applyFont="1" applyFill="1" applyBorder="1"/>
    <xf numFmtId="0" fontId="4" fillId="3" borderId="16" xfId="0" applyFont="1" applyFill="1" applyBorder="1"/>
    <xf numFmtId="6" fontId="10" fillId="0" borderId="0" xfId="7" applyNumberFormat="1" applyFont="1" applyFill="1" applyBorder="1"/>
    <xf numFmtId="164" fontId="10" fillId="0" borderId="0" xfId="7" applyNumberFormat="1" applyFont="1" applyFill="1" applyBorder="1"/>
    <xf numFmtId="6" fontId="9" fillId="0" borderId="0" xfId="7" applyNumberFormat="1" applyFont="1" applyFill="1" applyBorder="1"/>
    <xf numFmtId="164" fontId="9" fillId="0" borderId="0" xfId="7" applyNumberFormat="1" applyFont="1" applyFill="1" applyBorder="1"/>
    <xf numFmtId="0" fontId="9" fillId="0" borderId="0" xfId="7" applyFont="1" applyFill="1"/>
    <xf numFmtId="164" fontId="9" fillId="0" borderId="0" xfId="7" applyNumberFormat="1" applyFont="1" applyFill="1"/>
    <xf numFmtId="0" fontId="4" fillId="3" borderId="6" xfId="0" applyFont="1" applyFill="1" applyBorder="1"/>
    <xf numFmtId="0" fontId="1" fillId="0" borderId="0" xfId="7" applyFont="1" applyFill="1" applyAlignment="1">
      <alignment horizontal="left"/>
    </xf>
    <xf numFmtId="0" fontId="1" fillId="0" borderId="0" xfId="7" applyFont="1" applyFill="1"/>
    <xf numFmtId="0" fontId="1" fillId="0" borderId="0" xfId="7" applyFont="1"/>
    <xf numFmtId="0" fontId="1" fillId="0" borderId="0" xfId="7" applyFont="1" applyFill="1" applyBorder="1" applyAlignment="1">
      <alignment vertical="top"/>
    </xf>
    <xf numFmtId="6" fontId="3" fillId="0" borderId="0" xfId="7" applyNumberFormat="1" applyFont="1" applyFill="1" applyBorder="1" applyAlignment="1">
      <alignment vertical="top"/>
    </xf>
    <xf numFmtId="6" fontId="1" fillId="0" borderId="0" xfId="7" applyNumberFormat="1" applyFont="1" applyFill="1" applyBorder="1" applyAlignment="1">
      <alignment vertical="top"/>
    </xf>
    <xf numFmtId="164" fontId="1" fillId="0" borderId="0" xfId="7" applyNumberFormat="1" applyFont="1" applyFill="1" applyBorder="1" applyAlignment="1">
      <alignment vertical="top"/>
    </xf>
    <xf numFmtId="0" fontId="1" fillId="0" borderId="0" xfId="7" applyFont="1" applyFill="1" applyAlignment="1">
      <alignment vertical="top"/>
    </xf>
    <xf numFmtId="164" fontId="1" fillId="0" borderId="0" xfId="7" applyNumberFormat="1" applyFont="1" applyFill="1" applyAlignment="1">
      <alignment vertical="top"/>
    </xf>
    <xf numFmtId="0" fontId="1" fillId="0" borderId="0" xfId="7" applyFont="1" applyAlignment="1">
      <alignment vertical="top"/>
    </xf>
    <xf numFmtId="0" fontId="1" fillId="0" borderId="0" xfId="7" applyFont="1" applyFill="1" applyBorder="1" applyAlignment="1">
      <alignment vertical="center"/>
    </xf>
    <xf numFmtId="0" fontId="1" fillId="0" borderId="0" xfId="7" applyFont="1" applyFill="1" applyAlignment="1">
      <alignment horizontal="left" vertical="center"/>
    </xf>
    <xf numFmtId="6" fontId="9" fillId="0" borderId="0" xfId="7" applyNumberFormat="1" applyFont="1" applyFill="1" applyBorder="1" applyAlignment="1">
      <alignment vertical="center"/>
    </xf>
    <xf numFmtId="164" fontId="9" fillId="0" borderId="0" xfId="7" applyNumberFormat="1" applyFont="1" applyFill="1" applyBorder="1" applyAlignment="1">
      <alignment vertical="center"/>
    </xf>
    <xf numFmtId="0" fontId="1" fillId="0" borderId="0" xfId="7" applyFont="1" applyFill="1" applyAlignment="1">
      <alignment vertical="center"/>
    </xf>
    <xf numFmtId="0" fontId="9" fillId="0" borderId="0" xfId="7" applyFont="1" applyFill="1" applyAlignment="1">
      <alignment vertical="center"/>
    </xf>
    <xf numFmtId="164" fontId="9" fillId="0" borderId="0" xfId="7" applyNumberFormat="1" applyFont="1" applyFill="1" applyAlignment="1">
      <alignment vertical="center"/>
    </xf>
    <xf numFmtId="0" fontId="1" fillId="0" borderId="0" xfId="7" applyFont="1" applyAlignment="1">
      <alignment vertical="center"/>
    </xf>
    <xf numFmtId="0" fontId="2" fillId="0" borderId="0" xfId="0" applyFont="1" applyFill="1" applyBorder="1" applyAlignment="1">
      <alignment horizontal="centerContinuous"/>
    </xf>
    <xf numFmtId="0" fontId="2" fillId="0" borderId="4" xfId="0" applyFont="1" applyFill="1" applyBorder="1" applyAlignment="1">
      <alignment horizontal="centerContinuous"/>
    </xf>
    <xf numFmtId="0" fontId="2" fillId="0" borderId="0" xfId="0" quotePrefix="1" applyFont="1" applyFill="1" applyBorder="1" applyAlignment="1">
      <alignment horizontal="centerContinuous"/>
    </xf>
    <xf numFmtId="0" fontId="11" fillId="2" borderId="12" xfId="0" applyFont="1" applyFill="1" applyBorder="1"/>
    <xf numFmtId="0" fontId="11" fillId="2" borderId="9" xfId="0" applyFont="1" applyFill="1" applyBorder="1"/>
    <xf numFmtId="0" fontId="11" fillId="2" borderId="9" xfId="0" applyFont="1" applyFill="1" applyBorder="1" applyAlignment="1">
      <alignment horizontal="center"/>
    </xf>
    <xf numFmtId="0" fontId="11" fillId="2" borderId="5" xfId="0" applyFont="1" applyFill="1" applyBorder="1"/>
    <xf numFmtId="0" fontId="11" fillId="2" borderId="0" xfId="0" applyFont="1" applyFill="1" applyBorder="1"/>
    <xf numFmtId="0" fontId="11" fillId="2" borderId="11" xfId="0" applyFont="1" applyFill="1" applyBorder="1" applyAlignment="1">
      <alignment horizontal="center"/>
    </xf>
    <xf numFmtId="0" fontId="11" fillId="2" borderId="13" xfId="0" applyFont="1" applyFill="1" applyBorder="1" applyAlignment="1">
      <alignment horizontal="center"/>
    </xf>
    <xf numFmtId="0" fontId="11" fillId="2" borderId="21" xfId="0" applyFont="1" applyFill="1" applyBorder="1" applyAlignment="1">
      <alignment horizontal="center"/>
    </xf>
    <xf numFmtId="164" fontId="11" fillId="2" borderId="13" xfId="0" applyNumberFormat="1" applyFont="1" applyFill="1" applyBorder="1" applyAlignment="1">
      <alignment horizontal="center"/>
    </xf>
    <xf numFmtId="0" fontId="11" fillId="2" borderId="6" xfId="0" applyFont="1" applyFill="1" applyBorder="1" applyAlignment="1">
      <alignment horizontal="centerContinuous"/>
    </xf>
    <xf numFmtId="0" fontId="11" fillId="2" borderId="4" xfId="0" applyFont="1" applyFill="1" applyBorder="1" applyAlignment="1">
      <alignment horizontal="centerContinuous"/>
    </xf>
    <xf numFmtId="0" fontId="11" fillId="2" borderId="20" xfId="0" applyFont="1" applyFill="1" applyBorder="1" applyAlignment="1">
      <alignment horizontal="center"/>
    </xf>
    <xf numFmtId="164" fontId="11" fillId="2" borderId="8" xfId="0" applyNumberFormat="1" applyFont="1" applyFill="1" applyBorder="1" applyAlignment="1">
      <alignment horizontal="center"/>
    </xf>
    <xf numFmtId="164" fontId="11" fillId="2" borderId="3" xfId="0" applyNumberFormat="1" applyFont="1" applyFill="1" applyBorder="1" applyAlignment="1">
      <alignment horizontal="center"/>
    </xf>
    <xf numFmtId="0" fontId="11" fillId="3" borderId="16" xfId="0" applyFont="1" applyFill="1" applyBorder="1"/>
    <xf numFmtId="0" fontId="13" fillId="3" borderId="17" xfId="0" applyFont="1" applyFill="1" applyBorder="1"/>
    <xf numFmtId="0" fontId="13" fillId="3" borderId="16" xfId="0" applyFont="1" applyFill="1" applyBorder="1"/>
    <xf numFmtId="164" fontId="13" fillId="3" borderId="18" xfId="0" applyNumberFormat="1" applyFont="1" applyFill="1" applyBorder="1"/>
    <xf numFmtId="0" fontId="13" fillId="0" borderId="5" xfId="0" applyFont="1" applyBorder="1"/>
    <xf numFmtId="0" fontId="13" fillId="0" borderId="0" xfId="0" applyFont="1" applyBorder="1"/>
    <xf numFmtId="0" fontId="13" fillId="0" borderId="12" xfId="0" applyFont="1" applyBorder="1"/>
    <xf numFmtId="0" fontId="13" fillId="0" borderId="9" xfId="0" applyFont="1" applyBorder="1"/>
    <xf numFmtId="164" fontId="13" fillId="0" borderId="10" xfId="0" applyNumberFormat="1" applyFont="1" applyBorder="1"/>
    <xf numFmtId="165" fontId="13" fillId="0" borderId="9" xfId="0" applyNumberFormat="1" applyFont="1" applyBorder="1"/>
    <xf numFmtId="6" fontId="13" fillId="0" borderId="5" xfId="0" applyNumberFormat="1" applyFont="1" applyFill="1" applyBorder="1"/>
    <xf numFmtId="6" fontId="13" fillId="0" borderId="0" xfId="0" applyNumberFormat="1" applyFont="1" applyFill="1" applyBorder="1"/>
    <xf numFmtId="6" fontId="13" fillId="0" borderId="3" xfId="0" applyNumberFormat="1" applyFont="1" applyFill="1" applyBorder="1" applyAlignment="1">
      <alignment horizontal="right" vertical="center"/>
    </xf>
    <xf numFmtId="164" fontId="13" fillId="0" borderId="3" xfId="0" applyNumberFormat="1" applyFont="1" applyFill="1" applyBorder="1"/>
    <xf numFmtId="0" fontId="13" fillId="0" borderId="19" xfId="0" applyFont="1" applyBorder="1"/>
    <xf numFmtId="0" fontId="13" fillId="0" borderId="14" xfId="0" applyFont="1" applyBorder="1"/>
    <xf numFmtId="0" fontId="13" fillId="0" borderId="14" xfId="0" applyFont="1" applyFill="1" applyBorder="1"/>
    <xf numFmtId="6" fontId="13" fillId="0" borderId="19" xfId="0" applyNumberFormat="1" applyFont="1" applyFill="1" applyBorder="1"/>
    <xf numFmtId="6" fontId="13" fillId="0" borderId="15" xfId="0" applyNumberFormat="1" applyFont="1" applyFill="1" applyBorder="1" applyAlignment="1">
      <alignment horizontal="right" vertical="center"/>
    </xf>
    <xf numFmtId="164" fontId="13" fillId="0" borderId="15" xfId="0" applyNumberFormat="1" applyFont="1" applyFill="1" applyBorder="1"/>
    <xf numFmtId="0" fontId="13" fillId="0" borderId="0" xfId="0" applyFont="1" applyFill="1" applyBorder="1"/>
    <xf numFmtId="6" fontId="13" fillId="3" borderId="16" xfId="0" applyNumberFormat="1" applyFont="1" applyFill="1" applyBorder="1"/>
    <xf numFmtId="6" fontId="13" fillId="3" borderId="18" xfId="0" applyNumberFormat="1" applyFont="1" applyFill="1" applyBorder="1" applyAlignment="1">
      <alignment horizontal="right" vertical="center"/>
    </xf>
    <xf numFmtId="6" fontId="13" fillId="0" borderId="5" xfId="0" applyNumberFormat="1" applyFont="1" applyBorder="1"/>
    <xf numFmtId="6" fontId="13" fillId="0" borderId="9" xfId="0" applyNumberFormat="1" applyFont="1" applyBorder="1"/>
    <xf numFmtId="6" fontId="13" fillId="0" borderId="3" xfId="0" applyNumberFormat="1" applyFont="1" applyBorder="1" applyAlignment="1">
      <alignment horizontal="right" vertical="center"/>
    </xf>
    <xf numFmtId="164" fontId="13" fillId="0" borderId="3" xfId="0" applyNumberFormat="1" applyFont="1" applyBorder="1"/>
    <xf numFmtId="0" fontId="13" fillId="0" borderId="2" xfId="0" applyFont="1" applyBorder="1"/>
    <xf numFmtId="0" fontId="13" fillId="0" borderId="1" xfId="0" applyFont="1" applyBorder="1"/>
    <xf numFmtId="0" fontId="13" fillId="0" borderId="6" xfId="0" applyFont="1" applyBorder="1"/>
    <xf numFmtId="0" fontId="13" fillId="0" borderId="4" xfId="0" applyFont="1" applyBorder="1"/>
    <xf numFmtId="6" fontId="13" fillId="0" borderId="8" xfId="0" applyNumberFormat="1" applyFont="1" applyFill="1" applyBorder="1" applyAlignment="1">
      <alignment horizontal="right" vertical="center"/>
    </xf>
    <xf numFmtId="164" fontId="13" fillId="0" borderId="8" xfId="0" applyNumberFormat="1" applyFont="1" applyFill="1" applyBorder="1"/>
    <xf numFmtId="0" fontId="11" fillId="3" borderId="12" xfId="0" applyFont="1" applyFill="1" applyBorder="1"/>
    <xf numFmtId="0" fontId="13" fillId="3" borderId="9" xfId="0" applyFont="1" applyFill="1" applyBorder="1"/>
    <xf numFmtId="164" fontId="13" fillId="3" borderId="10" xfId="0" applyNumberFormat="1" applyFont="1" applyFill="1" applyBorder="1"/>
    <xf numFmtId="0" fontId="13" fillId="0" borderId="12" xfId="0" applyFont="1" applyFill="1" applyBorder="1"/>
    <xf numFmtId="0" fontId="13" fillId="0" borderId="9" xfId="0" applyFont="1" applyFill="1" applyBorder="1"/>
    <xf numFmtId="164" fontId="13" fillId="0" borderId="10" xfId="0" applyNumberFormat="1" applyFont="1" applyFill="1" applyBorder="1" applyAlignment="1">
      <alignment horizontal="left" indent="2"/>
    </xf>
    <xf numFmtId="0" fontId="13" fillId="0" borderId="5" xfId="0" applyFont="1" applyFill="1" applyBorder="1"/>
    <xf numFmtId="0" fontId="13" fillId="0" borderId="19" xfId="0" applyFont="1" applyFill="1" applyBorder="1"/>
    <xf numFmtId="6" fontId="13" fillId="0" borderId="0" xfId="0" applyNumberFormat="1" applyFont="1" applyFill="1" applyBorder="1" applyAlignment="1">
      <alignment horizontal="right"/>
    </xf>
    <xf numFmtId="0" fontId="13" fillId="0" borderId="2" xfId="0" applyFont="1" applyFill="1" applyBorder="1"/>
    <xf numFmtId="0" fontId="13" fillId="0" borderId="1" xfId="0" applyFont="1" applyFill="1" applyBorder="1"/>
    <xf numFmtId="0" fontId="13" fillId="0" borderId="6" xfId="0" applyFont="1" applyFill="1" applyBorder="1"/>
    <xf numFmtId="0" fontId="13" fillId="0" borderId="4" xfId="0" applyFont="1" applyFill="1" applyBorder="1"/>
    <xf numFmtId="0" fontId="4" fillId="2" borderId="12" xfId="0" applyFont="1" applyFill="1" applyBorder="1"/>
    <xf numFmtId="0" fontId="4" fillId="2" borderId="9" xfId="0" applyFont="1" applyFill="1" applyBorder="1"/>
    <xf numFmtId="0" fontId="4" fillId="2" borderId="12"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5" xfId="0" applyFont="1" applyFill="1" applyBorder="1"/>
    <xf numFmtId="0" fontId="4" fillId="2" borderId="0" xfId="0" applyFont="1" applyFill="1" applyBorder="1"/>
    <xf numFmtId="0" fontId="4" fillId="2" borderId="21" xfId="0" applyFont="1" applyFill="1" applyBorder="1" applyAlignment="1">
      <alignment horizontal="center"/>
    </xf>
    <xf numFmtId="164" fontId="4" fillId="2" borderId="13" xfId="0" applyNumberFormat="1" applyFont="1" applyFill="1" applyBorder="1" applyAlignment="1">
      <alignment horizontal="center"/>
    </xf>
    <xf numFmtId="0" fontId="4" fillId="2" borderId="6" xfId="0" applyFont="1" applyFill="1" applyBorder="1" applyAlignment="1">
      <alignment horizontal="centerContinuous"/>
    </xf>
    <xf numFmtId="0" fontId="4" fillId="2" borderId="4" xfId="0" applyFont="1" applyFill="1" applyBorder="1" applyAlignment="1">
      <alignment horizontal="centerContinuous"/>
    </xf>
    <xf numFmtId="0" fontId="4" fillId="2" borderId="6" xfId="0" applyFont="1" applyFill="1" applyBorder="1" applyAlignment="1">
      <alignment horizontal="center"/>
    </xf>
    <xf numFmtId="0" fontId="4" fillId="2" borderId="20" xfId="0" applyFont="1" applyFill="1" applyBorder="1" applyAlignment="1">
      <alignment horizontal="center"/>
    </xf>
    <xf numFmtId="164" fontId="4" fillId="2" borderId="8" xfId="0" applyNumberFormat="1" applyFont="1" applyFill="1" applyBorder="1" applyAlignment="1">
      <alignment horizontal="center"/>
    </xf>
    <xf numFmtId="164" fontId="4" fillId="2" borderId="3" xfId="0" applyNumberFormat="1" applyFont="1" applyFill="1" applyBorder="1" applyAlignment="1">
      <alignment horizontal="center"/>
    </xf>
    <xf numFmtId="0" fontId="15" fillId="3" borderId="17" xfId="0" applyFont="1" applyFill="1" applyBorder="1"/>
    <xf numFmtId="0" fontId="15" fillId="3" borderId="16" xfId="0" applyFont="1" applyFill="1" applyBorder="1"/>
    <xf numFmtId="164" fontId="15" fillId="3" borderId="18" xfId="0" applyNumberFormat="1" applyFont="1" applyFill="1" applyBorder="1"/>
    <xf numFmtId="0" fontId="15" fillId="0" borderId="5" xfId="0" applyFont="1" applyBorder="1"/>
    <xf numFmtId="0" fontId="15" fillId="0" borderId="0" xfId="0" applyFont="1" applyBorder="1"/>
    <xf numFmtId="0" fontId="15" fillId="0" borderId="12" xfId="0" applyFont="1" applyBorder="1"/>
    <xf numFmtId="0" fontId="15" fillId="0" borderId="9" xfId="0" applyFont="1" applyBorder="1"/>
    <xf numFmtId="164" fontId="15" fillId="0" borderId="10" xfId="0" applyNumberFormat="1" applyFont="1" applyBorder="1"/>
    <xf numFmtId="6" fontId="15" fillId="0" borderId="5" xfId="0" applyNumberFormat="1" applyFont="1" applyFill="1" applyBorder="1"/>
    <xf numFmtId="6" fontId="15" fillId="0" borderId="0" xfId="7" applyNumberFormat="1" applyFont="1" applyFill="1" applyBorder="1"/>
    <xf numFmtId="6" fontId="15" fillId="0" borderId="0" xfId="0" applyNumberFormat="1" applyFont="1" applyFill="1" applyBorder="1"/>
    <xf numFmtId="6" fontId="15" fillId="0" borderId="0" xfId="0" applyNumberFormat="1" applyFont="1" applyBorder="1"/>
    <xf numFmtId="6" fontId="15" fillId="0" borderId="3" xfId="0" applyNumberFormat="1" applyFont="1" applyFill="1" applyBorder="1" applyAlignment="1">
      <alignment horizontal="right" vertical="center"/>
    </xf>
    <xf numFmtId="164" fontId="15" fillId="0" borderId="3" xfId="0" applyNumberFormat="1" applyFont="1" applyFill="1" applyBorder="1"/>
    <xf numFmtId="0" fontId="15" fillId="0" borderId="3" xfId="0" applyFont="1" applyBorder="1"/>
    <xf numFmtId="6" fontId="15" fillId="0" borderId="0" xfId="0" applyNumberFormat="1" applyFont="1" applyBorder="1" applyAlignment="1">
      <alignment horizontal="center"/>
    </xf>
    <xf numFmtId="0" fontId="15" fillId="0" borderId="19" xfId="0" applyFont="1" applyBorder="1"/>
    <xf numFmtId="0" fontId="15" fillId="0" borderId="14" xfId="0" applyFont="1" applyBorder="1"/>
    <xf numFmtId="6" fontId="15" fillId="0" borderId="19" xfId="0" applyNumberFormat="1" applyFont="1" applyFill="1" applyBorder="1"/>
    <xf numFmtId="6" fontId="15" fillId="0" borderId="14" xfId="7" applyNumberFormat="1" applyFont="1" applyFill="1" applyBorder="1"/>
    <xf numFmtId="6" fontId="15" fillId="0" borderId="14" xfId="0" applyNumberFormat="1" applyFont="1" applyFill="1" applyBorder="1"/>
    <xf numFmtId="6" fontId="15" fillId="0" borderId="14" xfId="0" applyNumberFormat="1" applyFont="1" applyBorder="1"/>
    <xf numFmtId="6" fontId="15" fillId="0" borderId="15" xfId="0" applyNumberFormat="1" applyFont="1" applyFill="1" applyBorder="1" applyAlignment="1">
      <alignment horizontal="right" vertical="center"/>
    </xf>
    <xf numFmtId="164" fontId="15" fillId="0" borderId="15" xfId="0" applyNumberFormat="1" applyFont="1" applyFill="1" applyBorder="1"/>
    <xf numFmtId="0" fontId="15" fillId="0" borderId="2" xfId="0" applyFont="1" applyBorder="1"/>
    <xf numFmtId="0" fontId="15" fillId="0" borderId="1" xfId="0" applyFont="1" applyBorder="1"/>
    <xf numFmtId="6" fontId="15" fillId="0" borderId="1" xfId="0" applyNumberFormat="1" applyFont="1" applyFill="1" applyBorder="1"/>
    <xf numFmtId="0" fontId="15" fillId="0" borderId="3" xfId="0" applyFont="1" applyFill="1" applyBorder="1"/>
    <xf numFmtId="6" fontId="15" fillId="0" borderId="0" xfId="0" applyNumberFormat="1" applyFont="1" applyFill="1" applyBorder="1" applyAlignment="1">
      <alignment horizontal="right"/>
    </xf>
    <xf numFmtId="6" fontId="15" fillId="3" borderId="16" xfId="0" applyNumberFormat="1" applyFont="1" applyFill="1" applyBorder="1"/>
    <xf numFmtId="6" fontId="15" fillId="3" borderId="17" xfId="0" applyNumberFormat="1" applyFont="1" applyFill="1" applyBorder="1"/>
    <xf numFmtId="6" fontId="15" fillId="3" borderId="18" xfId="0" applyNumberFormat="1" applyFont="1" applyFill="1" applyBorder="1" applyAlignment="1">
      <alignment horizontal="right" vertical="center"/>
    </xf>
    <xf numFmtId="6" fontId="15" fillId="0" borderId="5" xfId="0" applyNumberFormat="1" applyFont="1" applyBorder="1"/>
    <xf numFmtId="6" fontId="15" fillId="0" borderId="3" xfId="0" applyNumberFormat="1" applyFont="1" applyBorder="1" applyAlignment="1">
      <alignment horizontal="right" vertical="center"/>
    </xf>
    <xf numFmtId="6" fontId="15" fillId="0" borderId="9" xfId="0" applyNumberFormat="1" applyFont="1" applyBorder="1"/>
    <xf numFmtId="164" fontId="15" fillId="0" borderId="3" xfId="0" applyNumberFormat="1" applyFont="1" applyBorder="1"/>
    <xf numFmtId="0" fontId="15" fillId="0" borderId="10" xfId="0" applyFont="1" applyBorder="1"/>
    <xf numFmtId="6" fontId="15" fillId="0" borderId="9" xfId="0" applyNumberFormat="1" applyFont="1" applyBorder="1" applyAlignment="1">
      <alignment horizontal="right" vertical="center"/>
    </xf>
    <xf numFmtId="6" fontId="15" fillId="0" borderId="12" xfId="0" applyNumberFormat="1" applyFont="1" applyBorder="1"/>
    <xf numFmtId="6" fontId="15" fillId="0" borderId="10" xfId="0" applyNumberFormat="1" applyFont="1" applyBorder="1" applyAlignment="1">
      <alignment horizontal="right" vertical="center"/>
    </xf>
    <xf numFmtId="6" fontId="15" fillId="0" borderId="0" xfId="0" applyNumberFormat="1" applyFont="1" applyFill="1" applyBorder="1" applyAlignment="1"/>
    <xf numFmtId="0" fontId="15" fillId="0" borderId="7" xfId="0" applyFont="1" applyBorder="1"/>
    <xf numFmtId="0" fontId="15" fillId="0" borderId="0" xfId="0" applyFont="1" applyFill="1" applyBorder="1"/>
    <xf numFmtId="0" fontId="15" fillId="0" borderId="6" xfId="0" applyFont="1" applyBorder="1"/>
    <xf numFmtId="0" fontId="15" fillId="0" borderId="4" xfId="0" applyFont="1" applyBorder="1"/>
    <xf numFmtId="0" fontId="15" fillId="0" borderId="8" xfId="0" applyFont="1" applyBorder="1"/>
    <xf numFmtId="6" fontId="15" fillId="0" borderId="6" xfId="0" applyNumberFormat="1" applyFont="1" applyFill="1" applyBorder="1"/>
    <xf numFmtId="6" fontId="15" fillId="0" borderId="4" xfId="0" applyNumberFormat="1" applyFont="1" applyFill="1" applyBorder="1"/>
    <xf numFmtId="6" fontId="15" fillId="0" borderId="4" xfId="0" applyNumberFormat="1" applyFont="1" applyBorder="1"/>
    <xf numFmtId="6" fontId="15" fillId="0" borderId="8" xfId="0" applyNumberFormat="1" applyFont="1" applyFill="1" applyBorder="1" applyAlignment="1">
      <alignment horizontal="right" vertical="center"/>
    </xf>
    <xf numFmtId="164" fontId="15" fillId="0" borderId="8" xfId="0" applyNumberFormat="1" applyFont="1" applyFill="1" applyBorder="1"/>
    <xf numFmtId="0" fontId="15" fillId="0" borderId="5" xfId="0" applyFont="1" applyFill="1" applyBorder="1"/>
    <xf numFmtId="164" fontId="15" fillId="0" borderId="3" xfId="0" applyNumberFormat="1" applyFont="1" applyFill="1" applyBorder="1" applyAlignment="1">
      <alignment horizontal="left" indent="2"/>
    </xf>
    <xf numFmtId="0" fontId="15" fillId="0" borderId="14" xfId="0" applyFont="1" applyFill="1" applyBorder="1"/>
    <xf numFmtId="6" fontId="15" fillId="0" borderId="19" xfId="0" applyNumberFormat="1" applyFont="1" applyFill="1" applyBorder="1" applyAlignment="1">
      <alignment vertical="center"/>
    </xf>
    <xf numFmtId="6" fontId="15" fillId="0" borderId="14" xfId="0" applyNumberFormat="1" applyFont="1" applyFill="1" applyBorder="1" applyAlignment="1">
      <alignment vertical="center"/>
    </xf>
    <xf numFmtId="0" fontId="15" fillId="0" borderId="0" xfId="9" applyFont="1" applyFill="1" applyBorder="1"/>
    <xf numFmtId="0" fontId="15" fillId="0" borderId="4" xfId="9" applyFont="1" applyFill="1" applyBorder="1"/>
    <xf numFmtId="0" fontId="15" fillId="0" borderId="15" xfId="0" applyFont="1" applyBorder="1"/>
    <xf numFmtId="6" fontId="15" fillId="0" borderId="12" xfId="0" applyNumberFormat="1" applyFont="1" applyFill="1" applyBorder="1"/>
    <xf numFmtId="6" fontId="15" fillId="0" borderId="9" xfId="0" applyNumberFormat="1" applyFont="1" applyFill="1" applyBorder="1"/>
    <xf numFmtId="6" fontId="15" fillId="0" borderId="10" xfId="0" applyNumberFormat="1" applyFont="1" applyFill="1" applyBorder="1" applyAlignment="1">
      <alignment horizontal="right" vertical="center"/>
    </xf>
    <xf numFmtId="164" fontId="15" fillId="0" borderId="10" xfId="0" applyNumberFormat="1" applyFont="1" applyFill="1" applyBorder="1"/>
    <xf numFmtId="0" fontId="15" fillId="3" borderId="4" xfId="0" applyFont="1" applyFill="1" applyBorder="1"/>
    <xf numFmtId="6" fontId="15" fillId="3" borderId="6" xfId="0" applyNumberFormat="1" applyFont="1" applyFill="1" applyBorder="1"/>
    <xf numFmtId="6" fontId="15" fillId="3" borderId="4" xfId="0" applyNumberFormat="1" applyFont="1" applyFill="1" applyBorder="1"/>
    <xf numFmtId="6" fontId="15" fillId="3" borderId="8" xfId="0" applyNumberFormat="1" applyFont="1" applyFill="1" applyBorder="1" applyAlignment="1">
      <alignment horizontal="right" vertical="center"/>
    </xf>
    <xf numFmtId="164" fontId="15" fillId="3" borderId="8" xfId="0" applyNumberFormat="1" applyFont="1" applyFill="1" applyBorder="1"/>
    <xf numFmtId="6" fontId="15" fillId="3" borderId="18" xfId="0" applyNumberFormat="1" applyFont="1" applyFill="1" applyBorder="1"/>
    <xf numFmtId="0" fontId="15" fillId="0" borderId="9" xfId="0" applyFont="1" applyFill="1" applyBorder="1"/>
    <xf numFmtId="0" fontId="15" fillId="0" borderId="12" xfId="0" applyFont="1" applyFill="1" applyBorder="1"/>
    <xf numFmtId="164" fontId="15" fillId="0" borderId="10" xfId="0" applyNumberFormat="1" applyFont="1" applyFill="1" applyBorder="1" applyAlignment="1">
      <alignment horizontal="left" indent="2"/>
    </xf>
    <xf numFmtId="0" fontId="15" fillId="0" borderId="2" xfId="0" applyFont="1" applyFill="1" applyBorder="1"/>
    <xf numFmtId="0" fontId="15" fillId="0" borderId="1" xfId="0" applyFont="1" applyFill="1" applyBorder="1"/>
    <xf numFmtId="6" fontId="15" fillId="0" borderId="7" xfId="0" applyNumberFormat="1" applyFont="1" applyFill="1" applyBorder="1" applyAlignment="1">
      <alignment horizontal="right" vertical="center"/>
    </xf>
    <xf numFmtId="0" fontId="15" fillId="0" borderId="0" xfId="7" applyFont="1" applyFill="1" applyBorder="1"/>
    <xf numFmtId="0" fontId="15" fillId="0" borderId="6" xfId="0" applyFont="1" applyFill="1" applyBorder="1"/>
    <xf numFmtId="0" fontId="15" fillId="0" borderId="4" xfId="0" applyFont="1" applyFill="1" applyBorder="1"/>
    <xf numFmtId="0" fontId="15" fillId="0" borderId="4" xfId="7" applyFont="1" applyFill="1" applyBorder="1"/>
    <xf numFmtId="0" fontId="4" fillId="2" borderId="5" xfId="0" applyFont="1" applyFill="1" applyBorder="1" applyAlignment="1">
      <alignment horizontal="centerContinuous"/>
    </xf>
    <xf numFmtId="0" fontId="4" fillId="2" borderId="0" xfId="0" applyFont="1" applyFill="1" applyBorder="1" applyAlignment="1">
      <alignment horizontal="centerContinuous"/>
    </xf>
    <xf numFmtId="0" fontId="15" fillId="3" borderId="17" xfId="0" applyFont="1" applyFill="1" applyBorder="1" applyAlignment="1">
      <alignment horizontal="right"/>
    </xf>
    <xf numFmtId="0" fontId="15" fillId="0" borderId="9" xfId="0" applyFont="1" applyBorder="1" applyAlignment="1">
      <alignment horizontal="right"/>
    </xf>
    <xf numFmtId="6" fontId="15" fillId="0" borderId="5" xfId="0" applyNumberFormat="1" applyFont="1" applyFill="1" applyBorder="1" applyAlignment="1"/>
    <xf numFmtId="0" fontId="15" fillId="0" borderId="5" xfId="0" applyFont="1" applyFill="1" applyBorder="1" applyAlignment="1">
      <alignment horizontal="center"/>
    </xf>
    <xf numFmtId="0" fontId="15" fillId="0" borderId="0" xfId="0" applyFont="1" applyFill="1" applyBorder="1" applyAlignment="1">
      <alignment horizontal="center"/>
    </xf>
    <xf numFmtId="6" fontId="15" fillId="0" borderId="3" xfId="0" applyNumberFormat="1" applyFont="1" applyFill="1" applyBorder="1" applyAlignment="1">
      <alignment horizontal="center"/>
    </xf>
    <xf numFmtId="0" fontId="15" fillId="0" borderId="0" xfId="10" applyFont="1" applyFill="1" applyBorder="1"/>
    <xf numFmtId="0" fontId="15" fillId="0" borderId="4" xfId="10" applyFont="1" applyFill="1" applyBorder="1"/>
    <xf numFmtId="6" fontId="15" fillId="0" borderId="5" xfId="0" applyNumberFormat="1" applyFont="1" applyFill="1" applyBorder="1" applyAlignment="1">
      <alignment horizontal="center"/>
    </xf>
    <xf numFmtId="6" fontId="15" fillId="0" borderId="0" xfId="0" applyNumberFormat="1" applyFont="1" applyFill="1" applyBorder="1" applyAlignment="1">
      <alignment horizontal="center"/>
    </xf>
    <xf numFmtId="0" fontId="11" fillId="2" borderId="12" xfId="0" applyFont="1" applyFill="1" applyBorder="1" applyAlignment="1">
      <alignment horizontal="center"/>
    </xf>
    <xf numFmtId="166" fontId="1" fillId="0" borderId="0" xfId="13" applyNumberFormat="1" applyFont="1"/>
    <xf numFmtId="6" fontId="15" fillId="0" borderId="5" xfId="0" applyNumberFormat="1" applyFont="1" applyFill="1" applyBorder="1" applyAlignment="1">
      <alignment horizontal="right"/>
    </xf>
    <xf numFmtId="6" fontId="15" fillId="0" borderId="0" xfId="7" applyNumberFormat="1" applyFont="1" applyFill="1" applyBorder="1" applyAlignment="1">
      <alignment horizontal="right"/>
    </xf>
    <xf numFmtId="6" fontId="15" fillId="0" borderId="0" xfId="0" applyNumberFormat="1" applyFont="1" applyBorder="1" applyAlignment="1">
      <alignment horizontal="right"/>
    </xf>
    <xf numFmtId="6" fontId="15" fillId="0" borderId="5" xfId="0" applyNumberFormat="1" applyFont="1" applyBorder="1" applyAlignment="1">
      <alignment horizontal="right"/>
    </xf>
    <xf numFmtId="6" fontId="15" fillId="0" borderId="3" xfId="0" applyNumberFormat="1" applyFont="1" applyBorder="1" applyAlignment="1">
      <alignment horizontal="right"/>
    </xf>
    <xf numFmtId="6" fontId="15" fillId="0" borderId="19" xfId="0" applyNumberFormat="1" applyFont="1" applyFill="1" applyBorder="1" applyAlignment="1">
      <alignment horizontal="right"/>
    </xf>
    <xf numFmtId="6" fontId="15" fillId="0" borderId="14" xfId="7" applyNumberFormat="1" applyFont="1" applyFill="1" applyBorder="1" applyAlignment="1">
      <alignment horizontal="right"/>
    </xf>
    <xf numFmtId="6" fontId="15" fillId="0" borderId="14" xfId="0" applyNumberFormat="1" applyFont="1" applyFill="1" applyBorder="1" applyAlignment="1">
      <alignment horizontal="right"/>
    </xf>
    <xf numFmtId="6" fontId="15" fillId="0" borderId="14" xfId="0" applyNumberFormat="1" applyFont="1" applyBorder="1" applyAlignment="1">
      <alignment horizontal="right"/>
    </xf>
    <xf numFmtId="6" fontId="15" fillId="0" borderId="1" xfId="0" applyNumberFormat="1" applyFont="1" applyFill="1" applyBorder="1" applyAlignment="1">
      <alignment horizontal="right"/>
    </xf>
    <xf numFmtId="6" fontId="15" fillId="3" borderId="16" xfId="0" applyNumberFormat="1" applyFont="1" applyFill="1" applyBorder="1" applyAlignment="1">
      <alignment horizontal="right"/>
    </xf>
    <xf numFmtId="6" fontId="15" fillId="3" borderId="17" xfId="0" applyNumberFormat="1" applyFont="1" applyFill="1" applyBorder="1" applyAlignment="1">
      <alignment horizontal="right"/>
    </xf>
    <xf numFmtId="0" fontId="15" fillId="0" borderId="0" xfId="0" applyFont="1" applyBorder="1" applyAlignment="1">
      <alignment horizontal="right"/>
    </xf>
    <xf numFmtId="6" fontId="15" fillId="0" borderId="9" xfId="0" applyNumberFormat="1" applyFont="1" applyBorder="1" applyAlignment="1">
      <alignment horizontal="right"/>
    </xf>
    <xf numFmtId="6" fontId="15" fillId="0" borderId="4" xfId="0" applyNumberFormat="1" applyFont="1" applyFill="1" applyBorder="1" applyAlignment="1">
      <alignment horizontal="right"/>
    </xf>
    <xf numFmtId="6" fontId="15" fillId="0" borderId="4" xfId="0" applyNumberFormat="1" applyFont="1" applyBorder="1" applyAlignment="1">
      <alignment horizontal="right"/>
    </xf>
    <xf numFmtId="6" fontId="15" fillId="0" borderId="14" xfId="0" applyNumberFormat="1" applyFont="1" applyFill="1" applyBorder="1" applyAlignment="1">
      <alignment horizontal="right" vertical="center"/>
    </xf>
    <xf numFmtId="6" fontId="15" fillId="0" borderId="6" xfId="0" applyNumberFormat="1" applyFont="1" applyFill="1" applyBorder="1" applyAlignment="1">
      <alignment horizontal="right"/>
    </xf>
    <xf numFmtId="6" fontId="15" fillId="0" borderId="12" xfId="0" applyNumberFormat="1" applyFont="1" applyBorder="1" applyAlignment="1">
      <alignment horizontal="right"/>
    </xf>
    <xf numFmtId="6" fontId="15" fillId="0" borderId="12" xfId="0" applyNumberFormat="1" applyFont="1" applyFill="1" applyBorder="1" applyAlignment="1">
      <alignment horizontal="right"/>
    </xf>
    <xf numFmtId="6" fontId="15" fillId="0" borderId="9" xfId="0" applyNumberFormat="1" applyFont="1" applyFill="1" applyBorder="1" applyAlignment="1">
      <alignment horizontal="right"/>
    </xf>
    <xf numFmtId="6" fontId="15" fillId="3" borderId="6" xfId="0" applyNumberFormat="1" applyFont="1" applyFill="1" applyBorder="1" applyAlignment="1">
      <alignment horizontal="right"/>
    </xf>
    <xf numFmtId="6" fontId="15" fillId="3" borderId="4" xfId="0" applyNumberFormat="1" applyFont="1" applyFill="1" applyBorder="1" applyAlignment="1">
      <alignment horizontal="right"/>
    </xf>
    <xf numFmtId="6" fontId="15" fillId="3" borderId="12" xfId="0" applyNumberFormat="1" applyFont="1" applyFill="1" applyBorder="1" applyAlignment="1">
      <alignment horizontal="right"/>
    </xf>
    <xf numFmtId="6" fontId="15" fillId="3" borderId="9" xfId="0" applyNumberFormat="1" applyFont="1" applyFill="1" applyBorder="1" applyAlignment="1">
      <alignment horizontal="right"/>
    </xf>
    <xf numFmtId="6" fontId="15" fillId="3" borderId="10" xfId="0" applyNumberFormat="1" applyFont="1" applyFill="1" applyBorder="1" applyAlignment="1">
      <alignment horizontal="right"/>
    </xf>
    <xf numFmtId="0" fontId="15" fillId="0" borderId="9" xfId="0" applyFont="1" applyFill="1" applyBorder="1" applyAlignment="1">
      <alignment horizontal="right"/>
    </xf>
    <xf numFmtId="6" fontId="15" fillId="0" borderId="19" xfId="0" applyNumberFormat="1" applyFont="1" applyFill="1" applyBorder="1" applyAlignment="1">
      <alignment horizontal="right" vertical="center"/>
    </xf>
    <xf numFmtId="0" fontId="15" fillId="3" borderId="16" xfId="0" applyFont="1" applyFill="1" applyBorder="1" applyAlignment="1">
      <alignment horizontal="right"/>
    </xf>
    <xf numFmtId="0" fontId="15" fillId="0" borderId="5" xfId="0" applyFont="1" applyBorder="1" applyAlignment="1">
      <alignment horizontal="right"/>
    </xf>
    <xf numFmtId="0" fontId="15" fillId="0" borderId="12" xfId="0" applyFont="1" applyBorder="1" applyAlignment="1">
      <alignment horizontal="right"/>
    </xf>
    <xf numFmtId="6" fontId="15" fillId="0" borderId="10" xfId="0" applyNumberFormat="1" applyFont="1" applyBorder="1" applyAlignment="1">
      <alignment horizontal="right"/>
    </xf>
    <xf numFmtId="6" fontId="15" fillId="0" borderId="5" xfId="11" applyNumberFormat="1" applyFont="1" applyFill="1" applyBorder="1"/>
    <xf numFmtId="6" fontId="15" fillId="0" borderId="3" xfId="0" applyNumberFormat="1" applyFont="1" applyFill="1" applyBorder="1" applyAlignment="1">
      <alignment horizontal="center" vertical="center"/>
    </xf>
    <xf numFmtId="6" fontId="15" fillId="0" borderId="5" xfId="11" applyNumberFormat="1" applyFont="1" applyFill="1" applyBorder="1" applyAlignment="1">
      <alignment horizontal="right"/>
    </xf>
    <xf numFmtId="6" fontId="15" fillId="0" borderId="2" xfId="0" applyNumberFormat="1" applyFont="1" applyFill="1" applyBorder="1"/>
    <xf numFmtId="6" fontId="15" fillId="0" borderId="1" xfId="0" applyNumberFormat="1" applyFont="1" applyBorder="1" applyAlignment="1">
      <alignment horizontal="right"/>
    </xf>
    <xf numFmtId="6" fontId="15" fillId="0" borderId="1" xfId="0" applyNumberFormat="1" applyFont="1" applyBorder="1" applyAlignment="1"/>
    <xf numFmtId="164" fontId="15" fillId="0" borderId="7" xfId="0" applyNumberFormat="1" applyFont="1" applyFill="1" applyBorder="1"/>
    <xf numFmtId="6" fontId="15" fillId="0" borderId="2" xfId="0" applyNumberFormat="1" applyFont="1" applyFill="1" applyBorder="1" applyAlignment="1">
      <alignment horizontal="right"/>
    </xf>
    <xf numFmtId="6" fontId="15" fillId="0" borderId="1" xfId="0" applyNumberFormat="1" applyFont="1" applyBorder="1"/>
    <xf numFmtId="166" fontId="9" fillId="0" borderId="0" xfId="13" applyNumberFormat="1" applyFont="1" applyFill="1" applyBorder="1" applyAlignment="1">
      <alignment vertical="center"/>
    </xf>
    <xf numFmtId="0" fontId="11" fillId="2" borderId="12" xfId="0" applyFont="1" applyFill="1" applyBorder="1" applyAlignment="1">
      <alignment horizontal="center"/>
    </xf>
    <xf numFmtId="0" fontId="11" fillId="2" borderId="6" xfId="0" applyFont="1" applyFill="1" applyBorder="1" applyAlignment="1">
      <alignment horizontal="center"/>
    </xf>
    <xf numFmtId="0" fontId="4" fillId="2" borderId="12" xfId="0" applyFont="1" applyFill="1" applyBorder="1" applyAlignment="1">
      <alignment horizontal="center"/>
    </xf>
    <xf numFmtId="0" fontId="4" fillId="2" borderId="10" xfId="0" applyFont="1" applyFill="1" applyBorder="1" applyAlignment="1">
      <alignment horizontal="center"/>
    </xf>
    <xf numFmtId="0" fontId="1" fillId="0" borderId="0" xfId="0" applyFont="1" applyAlignment="1">
      <alignment wrapText="1"/>
    </xf>
    <xf numFmtId="0" fontId="11" fillId="2" borderId="12" xfId="0" applyFont="1" applyFill="1" applyBorder="1" applyAlignment="1">
      <alignment horizontal="center"/>
    </xf>
    <xf numFmtId="6" fontId="13" fillId="0" borderId="5" xfId="0" applyNumberFormat="1" applyFont="1" applyFill="1" applyBorder="1" applyAlignment="1">
      <alignment horizontal="right"/>
    </xf>
    <xf numFmtId="6" fontId="13" fillId="0" borderId="0" xfId="7" applyNumberFormat="1" applyFont="1" applyFill="1" applyBorder="1" applyAlignment="1">
      <alignment horizontal="right"/>
    </xf>
    <xf numFmtId="6" fontId="13" fillId="0" borderId="0" xfId="0" applyNumberFormat="1" applyFont="1" applyBorder="1" applyAlignment="1">
      <alignment horizontal="right"/>
    </xf>
    <xf numFmtId="6" fontId="13" fillId="0" borderId="19" xfId="0" applyNumberFormat="1" applyFont="1" applyFill="1" applyBorder="1" applyAlignment="1">
      <alignment horizontal="right"/>
    </xf>
    <xf numFmtId="6" fontId="13" fillId="0" borderId="14" xfId="7" applyNumberFormat="1" applyFont="1" applyFill="1" applyBorder="1" applyAlignment="1">
      <alignment horizontal="right"/>
    </xf>
    <xf numFmtId="6" fontId="13" fillId="0" borderId="14" xfId="0" applyNumberFormat="1" applyFont="1" applyFill="1" applyBorder="1" applyAlignment="1">
      <alignment horizontal="right"/>
    </xf>
    <xf numFmtId="6" fontId="13" fillId="0" borderId="14" xfId="0" applyNumberFormat="1" applyFont="1" applyBorder="1" applyAlignment="1">
      <alignment horizontal="right"/>
    </xf>
    <xf numFmtId="6" fontId="13" fillId="3" borderId="16" xfId="0" applyNumberFormat="1" applyFont="1" applyFill="1" applyBorder="1" applyAlignment="1">
      <alignment horizontal="right"/>
    </xf>
    <xf numFmtId="6" fontId="13" fillId="3" borderId="17" xfId="0" applyNumberFormat="1" applyFont="1" applyFill="1" applyBorder="1" applyAlignment="1">
      <alignment horizontal="right"/>
    </xf>
    <xf numFmtId="0" fontId="13" fillId="3" borderId="17" xfId="0" applyFont="1" applyFill="1" applyBorder="1" applyAlignment="1">
      <alignment horizontal="right"/>
    </xf>
    <xf numFmtId="6" fontId="13" fillId="0" borderId="5" xfId="0" applyNumberFormat="1" applyFont="1" applyBorder="1" applyAlignment="1">
      <alignment horizontal="right"/>
    </xf>
    <xf numFmtId="0" fontId="13" fillId="0" borderId="0" xfId="0" applyFont="1" applyBorder="1" applyAlignment="1">
      <alignment horizontal="right"/>
    </xf>
    <xf numFmtId="6" fontId="13" fillId="0" borderId="9" xfId="0" applyNumberFormat="1" applyFont="1" applyBorder="1" applyAlignment="1">
      <alignment horizontal="right"/>
    </xf>
    <xf numFmtId="6" fontId="13" fillId="0" borderId="1" xfId="0" applyNumberFormat="1" applyFont="1" applyFill="1" applyBorder="1" applyAlignment="1">
      <alignment horizontal="right"/>
    </xf>
    <xf numFmtId="6" fontId="13" fillId="0" borderId="6" xfId="0" applyNumberFormat="1" applyFont="1" applyFill="1" applyBorder="1" applyAlignment="1">
      <alignment horizontal="right"/>
    </xf>
    <xf numFmtId="6" fontId="13" fillId="0" borderId="4" xfId="0" applyNumberFormat="1" applyFont="1" applyFill="1" applyBorder="1" applyAlignment="1">
      <alignment horizontal="right"/>
    </xf>
    <xf numFmtId="6" fontId="13" fillId="0" borderId="4" xfId="0" applyNumberFormat="1" applyFont="1" applyBorder="1" applyAlignment="1">
      <alignment horizontal="right"/>
    </xf>
    <xf numFmtId="6" fontId="13" fillId="3" borderId="12" xfId="0" applyNumberFormat="1" applyFont="1" applyFill="1" applyBorder="1" applyAlignment="1">
      <alignment horizontal="right"/>
    </xf>
    <xf numFmtId="6" fontId="13" fillId="3" borderId="9" xfId="0" applyNumberFormat="1" applyFont="1" applyFill="1" applyBorder="1" applyAlignment="1">
      <alignment horizontal="right"/>
    </xf>
    <xf numFmtId="6" fontId="13" fillId="3" borderId="10" xfId="0" applyNumberFormat="1" applyFont="1" applyFill="1" applyBorder="1" applyAlignment="1">
      <alignment horizontal="right"/>
    </xf>
    <xf numFmtId="0" fontId="13" fillId="0" borderId="12" xfId="0" applyFont="1" applyFill="1" applyBorder="1" applyAlignment="1">
      <alignment horizontal="right"/>
    </xf>
    <xf numFmtId="0" fontId="13" fillId="0" borderId="9" xfId="0" applyFont="1" applyFill="1" applyBorder="1" applyAlignment="1">
      <alignment horizontal="right"/>
    </xf>
    <xf numFmtId="6" fontId="13" fillId="0" borderId="9" xfId="0" applyNumberFormat="1" applyFont="1" applyFill="1" applyBorder="1" applyAlignment="1">
      <alignment horizontal="right"/>
    </xf>
    <xf numFmtId="164" fontId="13" fillId="0" borderId="10" xfId="0" applyNumberFormat="1" applyFont="1" applyFill="1" applyBorder="1" applyAlignment="1">
      <alignment horizontal="right"/>
    </xf>
    <xf numFmtId="6" fontId="13" fillId="0" borderId="19" xfId="0" applyNumberFormat="1" applyFont="1" applyFill="1" applyBorder="1" applyAlignment="1">
      <alignment horizontal="right" vertical="center"/>
    </xf>
    <xf numFmtId="6" fontId="13" fillId="0" borderId="14" xfId="0" applyNumberFormat="1" applyFont="1" applyFill="1" applyBorder="1" applyAlignment="1">
      <alignment horizontal="right" vertical="center"/>
    </xf>
    <xf numFmtId="0" fontId="11" fillId="2" borderId="12" xfId="0" applyFont="1" applyFill="1" applyBorder="1" applyAlignment="1">
      <alignment horizontal="center"/>
    </xf>
    <xf numFmtId="0" fontId="4" fillId="2" borderId="12" xfId="0" applyFont="1" applyFill="1" applyBorder="1" applyAlignment="1">
      <alignment horizontal="right"/>
    </xf>
    <xf numFmtId="0" fontId="4" fillId="2" borderId="9" xfId="0" applyFont="1" applyFill="1" applyBorder="1" applyAlignment="1">
      <alignment horizontal="right"/>
    </xf>
    <xf numFmtId="0" fontId="4" fillId="2" borderId="10" xfId="0" applyFont="1" applyFill="1" applyBorder="1" applyAlignment="1">
      <alignment horizontal="right"/>
    </xf>
    <xf numFmtId="0" fontId="11" fillId="2" borderId="6" xfId="0" applyFont="1" applyFill="1" applyBorder="1" applyAlignment="1">
      <alignment horizontal="right"/>
    </xf>
    <xf numFmtId="0" fontId="11" fillId="2" borderId="20" xfId="0" applyFont="1" applyFill="1" applyBorder="1" applyAlignment="1">
      <alignment horizontal="right"/>
    </xf>
    <xf numFmtId="164" fontId="11" fillId="2" borderId="8" xfId="0" applyNumberFormat="1" applyFont="1" applyFill="1" applyBorder="1" applyAlignment="1">
      <alignment horizontal="right"/>
    </xf>
    <xf numFmtId="164" fontId="15" fillId="3" borderId="18" xfId="0" applyNumberFormat="1" applyFont="1" applyFill="1" applyBorder="1" applyAlignment="1">
      <alignment horizontal="right"/>
    </xf>
    <xf numFmtId="164" fontId="15" fillId="0" borderId="10" xfId="0" applyNumberFormat="1" applyFont="1" applyBorder="1" applyAlignment="1">
      <alignment horizontal="right"/>
    </xf>
    <xf numFmtId="6" fontId="15" fillId="0" borderId="5" xfId="11" applyNumberFormat="1" applyFont="1" applyBorder="1" applyAlignment="1">
      <alignment horizontal="right"/>
    </xf>
    <xf numFmtId="0" fontId="15" fillId="0" borderId="2" xfId="0" applyFont="1" applyFill="1" applyBorder="1" applyAlignment="1">
      <alignment horizontal="right"/>
    </xf>
    <xf numFmtId="0" fontId="15" fillId="0" borderId="1" xfId="0" applyFont="1" applyBorder="1" applyAlignment="1">
      <alignment horizontal="right"/>
    </xf>
    <xf numFmtId="6" fontId="15" fillId="0" borderId="7" xfId="0" applyNumberFormat="1" applyFont="1" applyBorder="1" applyAlignment="1">
      <alignment horizontal="right"/>
    </xf>
    <xf numFmtId="6" fontId="3" fillId="0" borderId="0" xfId="0" applyNumberFormat="1" applyFont="1" applyFill="1" applyBorder="1" applyAlignment="1">
      <alignment horizontal="right"/>
    </xf>
    <xf numFmtId="6" fontId="10" fillId="0" borderId="0" xfId="7" applyNumberFormat="1" applyFont="1" applyFill="1" applyBorder="1" applyAlignment="1">
      <alignment horizontal="right"/>
    </xf>
    <xf numFmtId="6" fontId="9" fillId="0" borderId="0" xfId="7" applyNumberFormat="1" applyFont="1" applyFill="1" applyBorder="1" applyAlignment="1">
      <alignment horizontal="right"/>
    </xf>
    <xf numFmtId="0" fontId="9" fillId="0" borderId="0" xfId="7" applyFont="1" applyFill="1" applyAlignment="1">
      <alignment horizontal="right"/>
    </xf>
    <xf numFmtId="164" fontId="9" fillId="0" borderId="0" xfId="7" applyNumberFormat="1" applyFont="1" applyFill="1" applyAlignment="1">
      <alignment horizontal="right"/>
    </xf>
    <xf numFmtId="0" fontId="1" fillId="0" borderId="0" xfId="0" applyFont="1" applyAlignment="1">
      <alignment horizontal="right"/>
    </xf>
    <xf numFmtId="164" fontId="1" fillId="0" borderId="0" xfId="0" applyNumberFormat="1" applyFont="1" applyAlignment="1">
      <alignment horizontal="right"/>
    </xf>
    <xf numFmtId="0" fontId="4" fillId="2" borderId="5" xfId="0" applyFont="1" applyFill="1" applyBorder="1" applyAlignment="1">
      <alignment horizontal="center"/>
    </xf>
    <xf numFmtId="0" fontId="4" fillId="2" borderId="0" xfId="0" applyFont="1" applyFill="1" applyBorder="1" applyAlignment="1">
      <alignment horizontal="center"/>
    </xf>
    <xf numFmtId="0" fontId="3" fillId="0" borderId="0" xfId="0" applyFont="1" applyAlignment="1">
      <alignment horizontal="center"/>
    </xf>
    <xf numFmtId="0" fontId="11" fillId="2" borderId="12" xfId="0" applyFont="1" applyFill="1" applyBorder="1" applyAlignment="1">
      <alignment horizontal="center"/>
    </xf>
    <xf numFmtId="0" fontId="11" fillId="2" borderId="10" xfId="0" applyFont="1" applyFill="1" applyBorder="1" applyAlignment="1">
      <alignment horizontal="center"/>
    </xf>
    <xf numFmtId="0" fontId="11" fillId="2" borderId="6" xfId="0" applyFont="1" applyFill="1" applyBorder="1" applyAlignment="1">
      <alignment horizontal="center"/>
    </xf>
    <xf numFmtId="10" fontId="1" fillId="0" borderId="0" xfId="5" applyNumberFormat="1" applyFont="1" applyAlignment="1"/>
    <xf numFmtId="6" fontId="1" fillId="0" borderId="0" xfId="0" applyNumberFormat="1" applyFont="1" applyFill="1" applyAlignment="1"/>
    <xf numFmtId="6" fontId="18" fillId="0" borderId="0" xfId="0" applyNumberFormat="1" applyFont="1" applyFill="1" applyBorder="1"/>
    <xf numFmtId="6" fontId="15" fillId="0" borderId="5" xfId="0" applyNumberFormat="1" applyFont="1" applyBorder="1" applyAlignment="1"/>
    <xf numFmtId="6" fontId="15" fillId="0" borderId="6" xfId="0" applyNumberFormat="1" applyFont="1" applyBorder="1" applyAlignment="1"/>
    <xf numFmtId="0" fontId="11" fillId="2" borderId="10" xfId="0" applyFont="1" applyFill="1" applyBorder="1"/>
    <xf numFmtId="0" fontId="11" fillId="2" borderId="3" xfId="0" applyFont="1" applyFill="1" applyBorder="1"/>
    <xf numFmtId="0" fontId="11" fillId="2" borderId="8" xfId="0" applyFont="1" applyFill="1" applyBorder="1" applyAlignment="1">
      <alignment horizontal="centerContinuous"/>
    </xf>
    <xf numFmtId="0" fontId="13" fillId="3" borderId="18" xfId="0" applyFont="1" applyFill="1" applyBorder="1"/>
    <xf numFmtId="0" fontId="13" fillId="0" borderId="3" xfId="0" applyFont="1" applyBorder="1"/>
    <xf numFmtId="0" fontId="13" fillId="0" borderId="15" xfId="0" applyFont="1" applyFill="1" applyBorder="1"/>
    <xf numFmtId="0" fontId="13" fillId="0" borderId="3" xfId="0" applyFont="1" applyFill="1" applyBorder="1"/>
    <xf numFmtId="0" fontId="13" fillId="0" borderId="15" xfId="0" applyFont="1" applyBorder="1"/>
    <xf numFmtId="0" fontId="13" fillId="0" borderId="7" xfId="0" applyFont="1" applyBorder="1"/>
    <xf numFmtId="0" fontId="13" fillId="0" borderId="10" xfId="0" applyFont="1" applyBorder="1"/>
    <xf numFmtId="0" fontId="13" fillId="0" borderId="3" xfId="0" applyFont="1" applyBorder="1" applyAlignment="1">
      <alignment horizontal="left" vertical="center" wrapText="1"/>
    </xf>
    <xf numFmtId="0" fontId="13" fillId="0" borderId="8" xfId="0" applyFont="1" applyBorder="1"/>
    <xf numFmtId="0" fontId="13" fillId="3" borderId="10" xfId="0" applyFont="1" applyFill="1" applyBorder="1"/>
    <xf numFmtId="0" fontId="13" fillId="0" borderId="10" xfId="0" applyFont="1" applyFill="1" applyBorder="1"/>
    <xf numFmtId="0" fontId="13" fillId="0" borderId="7" xfId="0" applyFont="1" applyFill="1" applyBorder="1"/>
    <xf numFmtId="0" fontId="13" fillId="0" borderId="8" xfId="0" applyFont="1" applyFill="1" applyBorder="1"/>
    <xf numFmtId="0" fontId="15" fillId="0" borderId="22" xfId="0" applyFont="1" applyBorder="1"/>
    <xf numFmtId="0" fontId="15" fillId="0" borderId="23" xfId="0" applyFont="1" applyBorder="1"/>
    <xf numFmtId="0" fontId="15" fillId="0" borderId="24" xfId="0" applyFont="1" applyBorder="1"/>
    <xf numFmtId="6" fontId="15" fillId="0" borderId="22" xfId="0" applyNumberFormat="1" applyFont="1" applyFill="1" applyBorder="1" applyAlignment="1">
      <alignment horizontal="right"/>
    </xf>
    <xf numFmtId="6" fontId="15" fillId="0" borderId="23" xfId="0" applyNumberFormat="1" applyFont="1" applyFill="1" applyBorder="1" applyAlignment="1">
      <alignment horizontal="right"/>
    </xf>
    <xf numFmtId="6" fontId="15" fillId="0" borderId="23" xfId="0" applyNumberFormat="1" applyFont="1" applyBorder="1" applyAlignment="1">
      <alignment horizontal="right"/>
    </xf>
    <xf numFmtId="6" fontId="15" fillId="0" borderId="24" xfId="0" applyNumberFormat="1" applyFont="1" applyFill="1" applyBorder="1" applyAlignment="1">
      <alignment horizontal="right" vertical="center"/>
    </xf>
    <xf numFmtId="6" fontId="15" fillId="0" borderId="22" xfId="0" applyNumberFormat="1" applyFont="1" applyFill="1" applyBorder="1"/>
    <xf numFmtId="6" fontId="15" fillId="0" borderId="23" xfId="0" applyNumberFormat="1" applyFont="1" applyFill="1" applyBorder="1"/>
    <xf numFmtId="164" fontId="15" fillId="0" borderId="24" xfId="0" applyNumberFormat="1" applyFont="1" applyFill="1" applyBorder="1"/>
    <xf numFmtId="6" fontId="13" fillId="3" borderId="0" xfId="0" applyNumberFormat="1" applyFont="1" applyFill="1" applyBorder="1" applyAlignment="1">
      <alignment horizontal="right"/>
    </xf>
    <xf numFmtId="6" fontId="15" fillId="3" borderId="0" xfId="0" applyNumberFormat="1" applyFont="1" applyFill="1" applyBorder="1" applyAlignment="1">
      <alignment horizontal="right"/>
    </xf>
    <xf numFmtId="0" fontId="11" fillId="2" borderId="25" xfId="0" applyFont="1" applyFill="1" applyBorder="1" applyAlignment="1">
      <alignment horizontal="center"/>
    </xf>
    <xf numFmtId="164" fontId="11" fillId="2" borderId="4" xfId="0" applyNumberFormat="1" applyFont="1" applyFill="1" applyBorder="1" applyAlignment="1">
      <alignment horizontal="center"/>
    </xf>
    <xf numFmtId="164" fontId="15" fillId="3" borderId="17" xfId="0" applyNumberFormat="1" applyFont="1" applyFill="1" applyBorder="1"/>
    <xf numFmtId="164" fontId="15" fillId="0" borderId="9" xfId="0" applyNumberFormat="1" applyFont="1" applyBorder="1"/>
    <xf numFmtId="6" fontId="15" fillId="0" borderId="0" xfId="0" applyNumberFormat="1" applyFont="1" applyFill="1" applyBorder="1" applyAlignment="1">
      <alignment horizontal="right" vertical="center"/>
    </xf>
    <xf numFmtId="6" fontId="15" fillId="3" borderId="17" xfId="0" applyNumberFormat="1" applyFont="1" applyFill="1" applyBorder="1" applyAlignment="1">
      <alignment horizontal="right" vertical="center"/>
    </xf>
    <xf numFmtId="6" fontId="15" fillId="0" borderId="0" xfId="0" applyNumberFormat="1" applyFont="1" applyBorder="1" applyAlignment="1">
      <alignment horizontal="right" vertical="center"/>
    </xf>
    <xf numFmtId="6" fontId="15" fillId="0" borderId="1" xfId="0" applyNumberFormat="1" applyFont="1" applyFill="1" applyBorder="1" applyAlignment="1">
      <alignment horizontal="right" vertical="center"/>
    </xf>
    <xf numFmtId="6" fontId="15" fillId="0" borderId="23" xfId="0" applyNumberFormat="1" applyFont="1" applyFill="1" applyBorder="1" applyAlignment="1">
      <alignment horizontal="right" vertical="center"/>
    </xf>
    <xf numFmtId="6" fontId="15" fillId="0" borderId="4" xfId="0" applyNumberFormat="1" applyFont="1" applyFill="1" applyBorder="1" applyAlignment="1">
      <alignment horizontal="right" vertical="center"/>
    </xf>
    <xf numFmtId="164" fontId="15" fillId="0" borderId="0" xfId="0" applyNumberFormat="1" applyFont="1" applyFill="1" applyBorder="1"/>
    <xf numFmtId="6" fontId="13" fillId="0" borderId="12" xfId="0" applyNumberFormat="1" applyFont="1" applyBorder="1"/>
    <xf numFmtId="6" fontId="13" fillId="0" borderId="6" xfId="0" applyNumberFormat="1" applyFont="1" applyFill="1" applyBorder="1"/>
    <xf numFmtId="6" fontId="13" fillId="3" borderId="12" xfId="0" applyNumberFormat="1" applyFont="1" applyFill="1" applyBorder="1"/>
    <xf numFmtId="0" fontId="1" fillId="0" borderId="0" xfId="0" applyFont="1" applyAlignment="1">
      <alignment horizontal="left" wrapText="1"/>
    </xf>
    <xf numFmtId="0" fontId="11" fillId="2" borderId="12" xfId="0" applyFont="1" applyFill="1" applyBorder="1" applyAlignment="1">
      <alignment horizontal="center"/>
    </xf>
    <xf numFmtId="0" fontId="11" fillId="2" borderId="10" xfId="0" applyFont="1" applyFill="1" applyBorder="1" applyAlignment="1">
      <alignment horizontal="center"/>
    </xf>
    <xf numFmtId="0" fontId="1" fillId="0" borderId="0" xfId="7" applyFont="1" applyFill="1" applyBorder="1" applyAlignment="1">
      <alignment horizontal="left" vertical="center" wrapText="1"/>
    </xf>
    <xf numFmtId="0" fontId="1" fillId="0" borderId="0" xfId="7" applyFont="1" applyFill="1" applyAlignment="1">
      <alignment horizontal="left" vertical="center" wrapText="1"/>
    </xf>
    <xf numFmtId="0" fontId="11" fillId="2" borderId="4" xfId="0" quotePrefix="1" applyFont="1" applyFill="1" applyBorder="1" applyAlignment="1">
      <alignment horizontal="center"/>
    </xf>
    <xf numFmtId="0" fontId="11" fillId="2" borderId="4" xfId="0" applyFont="1" applyFill="1" applyBorder="1" applyAlignment="1">
      <alignment horizontal="center"/>
    </xf>
    <xf numFmtId="0" fontId="11" fillId="2" borderId="8" xfId="0" applyFont="1" applyFill="1" applyBorder="1" applyAlignment="1">
      <alignment horizontal="center"/>
    </xf>
    <xf numFmtId="0" fontId="11" fillId="2" borderId="6" xfId="0" applyFont="1" applyFill="1" applyBorder="1" applyAlignment="1">
      <alignment horizontal="center"/>
    </xf>
    <xf numFmtId="0" fontId="4" fillId="2" borderId="12" xfId="0" applyFont="1" applyFill="1" applyBorder="1" applyAlignment="1">
      <alignment horizontal="center"/>
    </xf>
    <xf numFmtId="0" fontId="4" fillId="2" borderId="10" xfId="0" applyFont="1" applyFill="1" applyBorder="1" applyAlignment="1">
      <alignment horizontal="center"/>
    </xf>
    <xf numFmtId="0" fontId="1" fillId="0" borderId="0" xfId="7" applyFont="1" applyFill="1" applyBorder="1" applyAlignment="1">
      <alignment horizontal="left" wrapText="1"/>
    </xf>
    <xf numFmtId="0" fontId="4" fillId="2" borderId="6" xfId="0" quotePrefix="1" applyFont="1" applyFill="1" applyBorder="1" applyAlignment="1">
      <alignment horizontal="right"/>
    </xf>
    <xf numFmtId="0" fontId="4" fillId="2" borderId="4" xfId="0" quotePrefix="1" applyFont="1" applyFill="1" applyBorder="1" applyAlignment="1">
      <alignment horizontal="right"/>
    </xf>
    <xf numFmtId="0" fontId="4" fillId="2" borderId="8" xfId="0" quotePrefix="1" applyFont="1" applyFill="1" applyBorder="1" applyAlignment="1">
      <alignment horizontal="right"/>
    </xf>
    <xf numFmtId="0" fontId="4" fillId="2" borderId="4" xfId="0" quotePrefix="1" applyFont="1" applyFill="1" applyBorder="1" applyAlignment="1">
      <alignment horizontal="center"/>
    </xf>
    <xf numFmtId="0" fontId="4" fillId="2" borderId="4" xfId="0" applyFont="1" applyFill="1" applyBorder="1" applyAlignment="1">
      <alignment horizontal="center"/>
    </xf>
    <xf numFmtId="0" fontId="4" fillId="2" borderId="6" xfId="0" applyFont="1" applyFill="1" applyBorder="1" applyAlignment="1">
      <alignment horizontal="center"/>
    </xf>
    <xf numFmtId="0" fontId="4" fillId="2" borderId="8" xfId="0" applyFont="1" applyFill="1" applyBorder="1" applyAlignment="1">
      <alignment horizontal="center"/>
    </xf>
    <xf numFmtId="0" fontId="1" fillId="0" borderId="0" xfId="7" applyFont="1" applyFill="1" applyBorder="1" applyAlignment="1">
      <alignment horizontal="left" vertical="top" wrapText="1"/>
    </xf>
    <xf numFmtId="0" fontId="1" fillId="0" borderId="0" xfId="7" applyFont="1" applyFill="1" applyAlignment="1">
      <alignment horizontal="left" wrapText="1"/>
    </xf>
    <xf numFmtId="0" fontId="4" fillId="2" borderId="6" xfId="0" quotePrefix="1" applyFont="1" applyFill="1" applyBorder="1" applyAlignment="1">
      <alignment horizontal="center"/>
    </xf>
    <xf numFmtId="0" fontId="1" fillId="0" borderId="0" xfId="7" applyFont="1" applyFill="1" applyAlignment="1">
      <alignment horizontal="left" vertical="top" wrapText="1"/>
    </xf>
    <xf numFmtId="6" fontId="15" fillId="3" borderId="8" xfId="0" applyNumberFormat="1" applyFont="1" applyFill="1" applyBorder="1" applyAlignment="1">
      <alignment horizontal="right"/>
    </xf>
    <xf numFmtId="0" fontId="4" fillId="3" borderId="6" xfId="0" applyFont="1" applyFill="1" applyBorder="1" applyAlignment="1">
      <alignment horizontal="left"/>
    </xf>
    <xf numFmtId="0" fontId="4" fillId="3" borderId="4" xfId="0" applyFont="1" applyFill="1" applyBorder="1" applyAlignment="1">
      <alignment horizontal="left"/>
    </xf>
    <xf numFmtId="0" fontId="4" fillId="3" borderId="8"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18" xfId="0" applyFont="1" applyFill="1" applyBorder="1" applyAlignment="1">
      <alignment horizontal="left"/>
    </xf>
    <xf numFmtId="0" fontId="15" fillId="3" borderId="4" xfId="0" applyFont="1" applyFill="1" applyBorder="1" applyAlignment="1">
      <alignment horizontal="right"/>
    </xf>
    <xf numFmtId="6" fontId="15" fillId="3" borderId="4" xfId="0" applyNumberFormat="1" applyFont="1" applyFill="1" applyBorder="1" applyAlignment="1">
      <alignment horizontal="right" vertical="center"/>
    </xf>
    <xf numFmtId="0" fontId="11" fillId="3" borderId="6" xfId="0" applyFont="1" applyFill="1" applyBorder="1"/>
    <xf numFmtId="0" fontId="13" fillId="3" borderId="4" xfId="0" applyFont="1" applyFill="1" applyBorder="1"/>
    <xf numFmtId="0" fontId="13" fillId="3" borderId="8" xfId="0" applyFont="1" applyFill="1" applyBorder="1"/>
    <xf numFmtId="6" fontId="13" fillId="3" borderId="6" xfId="0" applyNumberFormat="1" applyFont="1" applyFill="1" applyBorder="1" applyAlignment="1">
      <alignment horizontal="right"/>
    </xf>
    <xf numFmtId="6" fontId="13" fillId="3" borderId="4" xfId="0" applyNumberFormat="1" applyFont="1" applyFill="1" applyBorder="1" applyAlignment="1">
      <alignment horizontal="right"/>
    </xf>
    <xf numFmtId="6" fontId="13" fillId="3" borderId="8" xfId="0" applyNumberFormat="1" applyFont="1" applyFill="1" applyBorder="1" applyAlignment="1">
      <alignment horizontal="right" vertical="center"/>
    </xf>
    <xf numFmtId="6" fontId="13" fillId="3" borderId="6" xfId="0" applyNumberFormat="1" applyFont="1" applyFill="1" applyBorder="1"/>
    <xf numFmtId="164" fontId="13" fillId="3" borderId="8" xfId="0" applyNumberFormat="1" applyFont="1" applyFill="1" applyBorder="1"/>
    <xf numFmtId="6" fontId="15" fillId="0" borderId="19" xfId="11" applyNumberFormat="1" applyFont="1" applyBorder="1" applyAlignment="1">
      <alignment horizontal="right"/>
    </xf>
    <xf numFmtId="6" fontId="15" fillId="0" borderId="19" xfId="11" applyNumberFormat="1" applyFont="1" applyFill="1" applyBorder="1"/>
    <xf numFmtId="6" fontId="15" fillId="0" borderId="19" xfId="0" applyNumberFormat="1" applyFont="1" applyFill="1" applyBorder="1" applyAlignment="1">
      <alignment horizontal="center"/>
    </xf>
    <xf numFmtId="6" fontId="15" fillId="0" borderId="14" xfId="0" applyNumberFormat="1" applyFont="1" applyFill="1" applyBorder="1" applyAlignment="1">
      <alignment horizontal="center"/>
    </xf>
    <xf numFmtId="6" fontId="15" fillId="0" borderId="14" xfId="0" applyNumberFormat="1" applyFont="1" applyBorder="1" applyAlignment="1">
      <alignment horizontal="center"/>
    </xf>
    <xf numFmtId="6" fontId="15" fillId="0" borderId="15" xfId="0" applyNumberFormat="1" applyFont="1" applyFill="1" applyBorder="1" applyAlignment="1">
      <alignment horizontal="center" vertical="center"/>
    </xf>
    <xf numFmtId="6" fontId="15" fillId="0" borderId="14" xfId="0" applyNumberFormat="1" applyFont="1" applyFill="1" applyBorder="1" applyAlignment="1"/>
    <xf numFmtId="0" fontId="15" fillId="0" borderId="19" xfId="0" applyFont="1" applyFill="1" applyBorder="1"/>
    <xf numFmtId="6" fontId="15" fillId="0" borderId="19" xfId="11" applyNumberFormat="1" applyFont="1" applyFill="1" applyBorder="1" applyAlignment="1">
      <alignment horizontal="right"/>
    </xf>
    <xf numFmtId="6" fontId="15" fillId="0" borderId="5" xfId="0" applyNumberFormat="1" applyFont="1" applyFill="1" applyBorder="1" applyAlignment="1">
      <alignment horizontal="center" vertical="center"/>
    </xf>
    <xf numFmtId="6" fontId="15" fillId="0" borderId="0" xfId="0" applyNumberFormat="1" applyFont="1" applyFill="1" applyBorder="1" applyAlignment="1">
      <alignment horizontal="center" vertical="center"/>
    </xf>
    <xf numFmtId="6" fontId="15" fillId="0" borderId="0" xfId="0" applyNumberFormat="1" applyFont="1" applyBorder="1" applyAlignment="1"/>
    <xf numFmtId="6" fontId="13" fillId="0" borderId="3" xfId="0" applyNumberFormat="1" applyFont="1" applyFill="1" applyBorder="1" applyAlignment="1">
      <alignment horizontal="right"/>
    </xf>
    <xf numFmtId="6" fontId="13" fillId="0" borderId="3" xfId="0" applyNumberFormat="1" applyFont="1" applyBorder="1" applyAlignment="1">
      <alignment horizontal="right"/>
    </xf>
    <xf numFmtId="6" fontId="13" fillId="0" borderId="6" xfId="0" applyNumberFormat="1" applyFont="1" applyBorder="1" applyAlignment="1">
      <alignment horizontal="right"/>
    </xf>
    <xf numFmtId="6" fontId="13" fillId="0" borderId="8" xfId="0" applyNumberFormat="1" applyFont="1" applyBorder="1" applyAlignment="1">
      <alignment horizontal="right"/>
    </xf>
    <xf numFmtId="6" fontId="13" fillId="0" borderId="8" xfId="0" applyNumberFormat="1" applyFont="1" applyFill="1" applyBorder="1" applyAlignment="1">
      <alignment horizontal="right"/>
    </xf>
  </cellXfs>
  <cellStyles count="14">
    <cellStyle name="Comma" xfId="13" builtinId="3"/>
    <cellStyle name="Comma 2" xfId="8"/>
    <cellStyle name="Comma 3" xfId="12"/>
    <cellStyle name="Normal" xfId="0" builtinId="0"/>
    <cellStyle name="Normal 2" xfId="1"/>
    <cellStyle name="Normal 2 2" xfId="7"/>
    <cellStyle name="Normal 3" xfId="2"/>
    <cellStyle name="Normal 3 2" xfId="9"/>
    <cellStyle name="Normal 4" xfId="3"/>
    <cellStyle name="Normal 4 2" xfId="6"/>
    <cellStyle name="Normal 4 3" xfId="10"/>
    <cellStyle name="Normal_Regents Tuition Options, 4-option request 2007 05 09 for FA and bursar w rate change" xfId="4"/>
    <cellStyle name="Normal_Regents Tuition Options, 4-option request 2007 05 09 for FA and bursar w rate change 2" xfId="11"/>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3"/>
  <sheetViews>
    <sheetView tabSelected="1" view="pageBreakPreview" zoomScale="80" zoomScaleNormal="75" zoomScaleSheetLayoutView="80" workbookViewId="0">
      <selection activeCell="F20" sqref="F20"/>
    </sheetView>
  </sheetViews>
  <sheetFormatPr defaultColWidth="9.140625" defaultRowHeight="12.75" x14ac:dyDescent="0.2"/>
  <cols>
    <col min="1" max="1" width="2" style="15" customWidth="1"/>
    <col min="2" max="2" width="2.28515625" style="15" customWidth="1"/>
    <col min="3" max="3" width="56.85546875" style="15" customWidth="1"/>
    <col min="4" max="7" width="11.42578125" style="15" customWidth="1"/>
    <col min="8" max="8" width="11.42578125" style="21" customWidth="1"/>
    <col min="9" max="11" width="11.42578125" style="15" customWidth="1"/>
    <col min="12" max="12" width="13.85546875" style="15" bestFit="1" customWidth="1"/>
    <col min="13" max="13" width="10.7109375" style="21" customWidth="1"/>
    <col min="14" max="14" width="10.7109375" style="15" customWidth="1"/>
    <col min="15" max="15" width="10.7109375" style="21" customWidth="1"/>
    <col min="16" max="16" width="8.85546875" style="14" customWidth="1"/>
    <col min="17" max="17" width="10.7109375" style="14" customWidth="1"/>
    <col min="18" max="18" width="10.28515625" style="14" customWidth="1"/>
    <col min="19" max="19" width="10.28515625" style="47" customWidth="1"/>
    <col min="20" max="20" width="10.5703125" style="14" customWidth="1"/>
    <col min="21" max="24" width="8.85546875" style="14" customWidth="1"/>
    <col min="25" max="16384" width="9.140625" style="15"/>
  </cols>
  <sheetData>
    <row r="1" spans="1:24" ht="18" x14ac:dyDescent="0.25">
      <c r="A1" s="77" t="s">
        <v>33</v>
      </c>
      <c r="B1" s="77"/>
      <c r="C1" s="77"/>
      <c r="D1" s="77"/>
      <c r="E1" s="77"/>
      <c r="F1" s="77"/>
      <c r="G1" s="77"/>
      <c r="H1" s="77"/>
      <c r="I1" s="77"/>
      <c r="J1" s="77"/>
      <c r="K1" s="77"/>
      <c r="L1" s="77"/>
      <c r="M1" s="77"/>
      <c r="N1" s="77"/>
      <c r="O1" s="77"/>
    </row>
    <row r="2" spans="1:24" ht="18" x14ac:dyDescent="0.25">
      <c r="A2" s="79" t="s">
        <v>111</v>
      </c>
      <c r="B2" s="77"/>
      <c r="C2" s="77"/>
      <c r="D2" s="77"/>
      <c r="E2" s="77"/>
      <c r="F2" s="77"/>
      <c r="G2" s="77"/>
      <c r="H2" s="77"/>
      <c r="I2" s="77"/>
      <c r="J2" s="77"/>
      <c r="K2" s="77"/>
      <c r="L2" s="77"/>
      <c r="M2" s="77"/>
      <c r="N2" s="77"/>
      <c r="O2" s="77"/>
    </row>
    <row r="3" spans="1:24" ht="18.75" thickBot="1" x14ac:dyDescent="0.3">
      <c r="A3" s="78" t="s">
        <v>45</v>
      </c>
      <c r="B3" s="78"/>
      <c r="C3" s="78"/>
      <c r="D3" s="78"/>
      <c r="E3" s="78"/>
      <c r="F3" s="78"/>
      <c r="G3" s="78"/>
      <c r="H3" s="78"/>
      <c r="I3" s="78"/>
      <c r="J3" s="78"/>
      <c r="K3" s="78"/>
      <c r="L3" s="78"/>
      <c r="M3" s="78"/>
      <c r="N3" s="78"/>
      <c r="O3" s="78"/>
    </row>
    <row r="4" spans="1:24" s="1" customFormat="1" ht="15" x14ac:dyDescent="0.25">
      <c r="A4" s="80"/>
      <c r="B4" s="81"/>
      <c r="C4" s="353"/>
      <c r="D4" s="82"/>
      <c r="E4" s="82"/>
      <c r="F4" s="82"/>
      <c r="G4" s="82"/>
      <c r="H4" s="346"/>
      <c r="I4" s="82"/>
      <c r="J4" s="82"/>
      <c r="K4" s="82"/>
      <c r="L4" s="82"/>
      <c r="M4" s="346"/>
      <c r="N4" s="396" t="s">
        <v>1</v>
      </c>
      <c r="O4" s="397"/>
      <c r="P4" s="2"/>
      <c r="Q4" s="2"/>
      <c r="R4" s="2"/>
      <c r="S4" s="39"/>
      <c r="T4" s="2"/>
      <c r="U4" s="2"/>
      <c r="V4" s="2"/>
      <c r="W4" s="2"/>
      <c r="X4" s="2"/>
    </row>
    <row r="5" spans="1:24" s="1" customFormat="1" ht="15.75" thickBot="1" x14ac:dyDescent="0.3">
      <c r="A5" s="83"/>
      <c r="B5" s="84"/>
      <c r="C5" s="354"/>
      <c r="D5" s="400" t="s">
        <v>103</v>
      </c>
      <c r="E5" s="401"/>
      <c r="F5" s="401"/>
      <c r="G5" s="401"/>
      <c r="H5" s="402"/>
      <c r="I5" s="400" t="s">
        <v>110</v>
      </c>
      <c r="J5" s="401"/>
      <c r="K5" s="401"/>
      <c r="L5" s="401"/>
      <c r="M5" s="402"/>
      <c r="N5" s="403" t="s">
        <v>18</v>
      </c>
      <c r="O5" s="402"/>
      <c r="P5" s="2"/>
      <c r="Q5" s="2"/>
      <c r="R5" s="2"/>
      <c r="S5" s="39"/>
      <c r="T5" s="2"/>
      <c r="U5" s="2"/>
      <c r="V5" s="2"/>
      <c r="W5" s="2"/>
      <c r="X5" s="2"/>
    </row>
    <row r="6" spans="1:24" s="1" customFormat="1" ht="15" x14ac:dyDescent="0.25">
      <c r="A6" s="83"/>
      <c r="B6" s="84"/>
      <c r="C6" s="354"/>
      <c r="D6" s="345" t="s">
        <v>104</v>
      </c>
      <c r="E6" s="85" t="s">
        <v>104</v>
      </c>
      <c r="F6" s="85" t="s">
        <v>104</v>
      </c>
      <c r="G6" s="85" t="s">
        <v>104</v>
      </c>
      <c r="H6" s="86" t="s">
        <v>104</v>
      </c>
      <c r="I6" s="345" t="s">
        <v>112</v>
      </c>
      <c r="J6" s="85" t="s">
        <v>112</v>
      </c>
      <c r="K6" s="85" t="s">
        <v>112</v>
      </c>
      <c r="L6" s="85" t="s">
        <v>112</v>
      </c>
      <c r="M6" s="86" t="s">
        <v>112</v>
      </c>
      <c r="N6" s="87" t="s">
        <v>14</v>
      </c>
      <c r="O6" s="88" t="s">
        <v>15</v>
      </c>
      <c r="P6" s="2"/>
      <c r="Q6" s="2"/>
      <c r="R6" s="2"/>
      <c r="S6" s="39"/>
      <c r="T6" s="2"/>
      <c r="U6" s="2"/>
      <c r="V6" s="2"/>
      <c r="W6" s="2"/>
      <c r="X6" s="2"/>
    </row>
    <row r="7" spans="1:24" s="1" customFormat="1" ht="18" thickBot="1" x14ac:dyDescent="0.3">
      <c r="A7" s="89" t="s">
        <v>0</v>
      </c>
      <c r="B7" s="90"/>
      <c r="C7" s="355"/>
      <c r="D7" s="347" t="s">
        <v>86</v>
      </c>
      <c r="E7" s="91" t="s">
        <v>87</v>
      </c>
      <c r="F7" s="91" t="s">
        <v>88</v>
      </c>
      <c r="G7" s="91" t="s">
        <v>89</v>
      </c>
      <c r="H7" s="92" t="s">
        <v>16</v>
      </c>
      <c r="I7" s="347" t="s">
        <v>86</v>
      </c>
      <c r="J7" s="91" t="s">
        <v>87</v>
      </c>
      <c r="K7" s="91" t="s">
        <v>88</v>
      </c>
      <c r="L7" s="91" t="s">
        <v>89</v>
      </c>
      <c r="M7" s="92" t="s">
        <v>16</v>
      </c>
      <c r="N7" s="87" t="s">
        <v>1</v>
      </c>
      <c r="O7" s="93" t="s">
        <v>1</v>
      </c>
      <c r="P7" s="2"/>
      <c r="Q7" s="2"/>
      <c r="R7" s="2"/>
      <c r="S7" s="39"/>
      <c r="T7" s="2"/>
      <c r="U7" s="2"/>
      <c r="V7" s="2"/>
      <c r="W7" s="2"/>
      <c r="X7" s="2"/>
    </row>
    <row r="8" spans="1:24" ht="15.75" thickBot="1" x14ac:dyDescent="0.3">
      <c r="A8" s="94" t="s">
        <v>12</v>
      </c>
      <c r="B8" s="95"/>
      <c r="C8" s="356"/>
      <c r="D8" s="96"/>
      <c r="E8" s="95"/>
      <c r="F8" s="95"/>
      <c r="G8" s="95"/>
      <c r="H8" s="97"/>
      <c r="I8" s="96"/>
      <c r="J8" s="95"/>
      <c r="K8" s="95"/>
      <c r="L8" s="95"/>
      <c r="M8" s="97"/>
      <c r="N8" s="96"/>
      <c r="O8" s="97"/>
    </row>
    <row r="9" spans="1:24" ht="15.75" customHeight="1" x14ac:dyDescent="0.2">
      <c r="A9" s="98"/>
      <c r="B9" s="99" t="s">
        <v>2</v>
      </c>
      <c r="C9" s="357"/>
      <c r="D9" s="100"/>
      <c r="E9" s="101"/>
      <c r="F9" s="118"/>
      <c r="G9" s="103"/>
      <c r="H9" s="102"/>
      <c r="I9" s="130"/>
      <c r="J9" s="101"/>
      <c r="K9" s="101"/>
      <c r="L9" s="118"/>
      <c r="M9" s="102"/>
      <c r="N9" s="100"/>
      <c r="O9" s="102"/>
    </row>
    <row r="10" spans="1:24" ht="15.75" customHeight="1" x14ac:dyDescent="0.2">
      <c r="A10" s="98"/>
      <c r="B10" s="99"/>
      <c r="C10" s="357" t="s">
        <v>21</v>
      </c>
      <c r="D10" s="296">
        <v>9768</v>
      </c>
      <c r="E10" s="297">
        <v>1763</v>
      </c>
      <c r="F10" s="135">
        <v>13590</v>
      </c>
      <c r="G10" s="298">
        <v>6993</v>
      </c>
      <c r="H10" s="106">
        <f>D10+E10+F10+G10</f>
        <v>32114</v>
      </c>
      <c r="I10" s="296">
        <v>10248</v>
      </c>
      <c r="J10" s="297">
        <v>1838.44</v>
      </c>
      <c r="K10" s="135">
        <f>6999.9*2</f>
        <v>13999.8</v>
      </c>
      <c r="L10" s="298">
        <v>7254</v>
      </c>
      <c r="M10" s="106">
        <f>I10+J10+K10+L10</f>
        <v>33340.239999999998</v>
      </c>
      <c r="N10" s="104">
        <f>M10-H10</f>
        <v>1226.239999999998</v>
      </c>
      <c r="O10" s="107">
        <f>N10/H10</f>
        <v>3.8183969608270474E-2</v>
      </c>
      <c r="Q10" s="22"/>
      <c r="R10" s="22"/>
      <c r="S10" s="26"/>
      <c r="T10" s="348"/>
    </row>
    <row r="11" spans="1:24" s="48" customFormat="1" ht="15.75" customHeight="1" x14ac:dyDescent="0.2">
      <c r="A11" s="98"/>
      <c r="B11" s="99"/>
      <c r="C11" s="357" t="s">
        <v>59</v>
      </c>
      <c r="D11" s="296">
        <v>11352</v>
      </c>
      <c r="E11" s="297">
        <v>1763</v>
      </c>
      <c r="F11" s="135">
        <v>13590</v>
      </c>
      <c r="G11" s="298">
        <v>6993</v>
      </c>
      <c r="H11" s="106">
        <f>D11+E11+F11+G11</f>
        <v>33698</v>
      </c>
      <c r="I11" s="296">
        <v>11904</v>
      </c>
      <c r="J11" s="297">
        <v>1838.44</v>
      </c>
      <c r="K11" s="135">
        <v>13999.8</v>
      </c>
      <c r="L11" s="298">
        <v>7254</v>
      </c>
      <c r="M11" s="106">
        <f>I11+J11+K11+L11</f>
        <v>34996.239999999998</v>
      </c>
      <c r="N11" s="104">
        <f>M11-H11</f>
        <v>1298.239999999998</v>
      </c>
      <c r="O11" s="107">
        <f>N11/H11</f>
        <v>3.8525728529883022E-2</v>
      </c>
      <c r="P11" s="16"/>
      <c r="Q11" s="26"/>
      <c r="R11" s="26"/>
      <c r="S11" s="26"/>
      <c r="T11" s="348"/>
      <c r="U11" s="47"/>
      <c r="V11" s="47"/>
      <c r="W11" s="47"/>
      <c r="X11" s="47"/>
    </row>
    <row r="12" spans="1:24" ht="15.75" customHeight="1" x14ac:dyDescent="0.2">
      <c r="A12" s="98"/>
      <c r="B12" s="99"/>
      <c r="C12" s="357" t="s">
        <v>3</v>
      </c>
      <c r="D12" s="296">
        <v>14592</v>
      </c>
      <c r="E12" s="297">
        <v>1763</v>
      </c>
      <c r="F12" s="135">
        <v>13590</v>
      </c>
      <c r="G12" s="298">
        <v>6993</v>
      </c>
      <c r="H12" s="106">
        <f>D12+E12+F12+G12</f>
        <v>36938</v>
      </c>
      <c r="I12" s="296">
        <v>15312</v>
      </c>
      <c r="J12" s="297">
        <v>1838.44</v>
      </c>
      <c r="K12" s="135">
        <v>13999.8</v>
      </c>
      <c r="L12" s="298">
        <v>7254</v>
      </c>
      <c r="M12" s="106">
        <f>I12+J12+K12+L12</f>
        <v>38404.239999999998</v>
      </c>
      <c r="N12" s="104">
        <f>M12-H12</f>
        <v>1466.239999999998</v>
      </c>
      <c r="O12" s="107">
        <f>N12/H12</f>
        <v>3.9694623423033135E-2</v>
      </c>
      <c r="Q12" s="26"/>
      <c r="R12" s="26"/>
      <c r="S12" s="26"/>
      <c r="T12" s="348"/>
      <c r="U12" s="23"/>
    </row>
    <row r="13" spans="1:24" ht="15.75" customHeight="1" x14ac:dyDescent="0.2">
      <c r="A13" s="98"/>
      <c r="B13" s="99"/>
      <c r="C13" s="357" t="s">
        <v>4</v>
      </c>
      <c r="D13" s="296">
        <v>12912</v>
      </c>
      <c r="E13" s="297">
        <v>1763</v>
      </c>
      <c r="F13" s="135">
        <v>13590</v>
      </c>
      <c r="G13" s="298">
        <v>6993</v>
      </c>
      <c r="H13" s="106">
        <f>D13+E13+F13+G13</f>
        <v>35258</v>
      </c>
      <c r="I13" s="296">
        <v>13560</v>
      </c>
      <c r="J13" s="297">
        <v>1838.44</v>
      </c>
      <c r="K13" s="135">
        <v>13999.8</v>
      </c>
      <c r="L13" s="298">
        <v>7254</v>
      </c>
      <c r="M13" s="106">
        <f>I13+J13+K13+L13</f>
        <v>36652.239999999998</v>
      </c>
      <c r="N13" s="104">
        <f>M13-H13</f>
        <v>1394.239999999998</v>
      </c>
      <c r="O13" s="107">
        <f>N13/H13</f>
        <v>3.9543933291735153E-2</v>
      </c>
      <c r="P13" s="22"/>
      <c r="Q13" s="26"/>
      <c r="R13" s="26"/>
      <c r="S13" s="26"/>
      <c r="T13" s="348"/>
    </row>
    <row r="14" spans="1:24" s="48" customFormat="1" ht="15.75" customHeight="1" x14ac:dyDescent="0.2">
      <c r="A14" s="108"/>
      <c r="B14" s="109"/>
      <c r="C14" s="358" t="s">
        <v>58</v>
      </c>
      <c r="D14" s="299">
        <v>10104</v>
      </c>
      <c r="E14" s="300">
        <v>1763</v>
      </c>
      <c r="F14" s="301">
        <v>13590</v>
      </c>
      <c r="G14" s="302">
        <v>6993</v>
      </c>
      <c r="H14" s="112">
        <f>D14+E14+F14+G14</f>
        <v>32450</v>
      </c>
      <c r="I14" s="299">
        <v>10608</v>
      </c>
      <c r="J14" s="300">
        <v>1838.44</v>
      </c>
      <c r="K14" s="300">
        <v>13999.8</v>
      </c>
      <c r="L14" s="302">
        <v>7254</v>
      </c>
      <c r="M14" s="112">
        <f>I14+J14+K14+L14</f>
        <v>33700.239999999998</v>
      </c>
      <c r="N14" s="111">
        <f>M14-H14</f>
        <v>1250.239999999998</v>
      </c>
      <c r="O14" s="113">
        <f t="shared" ref="O14" si="0">N14/H14</f>
        <v>3.8528197226502248E-2</v>
      </c>
      <c r="P14" s="26"/>
      <c r="Q14" s="26"/>
      <c r="R14" s="26"/>
      <c r="S14" s="26"/>
      <c r="T14" s="348"/>
      <c r="U14" s="47"/>
      <c r="V14" s="47"/>
      <c r="W14" s="47"/>
      <c r="X14" s="47"/>
    </row>
    <row r="15" spans="1:24" ht="15.75" customHeight="1" x14ac:dyDescent="0.2">
      <c r="A15" s="98"/>
      <c r="B15" s="99" t="s">
        <v>5</v>
      </c>
      <c r="C15" s="357"/>
      <c r="D15" s="296"/>
      <c r="E15" s="297"/>
      <c r="F15" s="135"/>
      <c r="G15" s="298"/>
      <c r="H15" s="106"/>
      <c r="I15" s="296"/>
      <c r="J15" s="297"/>
      <c r="K15" s="135"/>
      <c r="L15" s="298"/>
      <c r="M15" s="106"/>
      <c r="N15" s="104"/>
      <c r="O15" s="107"/>
    </row>
    <row r="16" spans="1:24" ht="15.75" customHeight="1" x14ac:dyDescent="0.2">
      <c r="A16" s="98"/>
      <c r="B16" s="99"/>
      <c r="C16" s="357" t="s">
        <v>21</v>
      </c>
      <c r="D16" s="296">
        <v>10836</v>
      </c>
      <c r="E16" s="297">
        <v>1774.34</v>
      </c>
      <c r="F16" s="135">
        <v>9693</v>
      </c>
      <c r="G16" s="298">
        <v>6993</v>
      </c>
      <c r="H16" s="106">
        <f>D16+E16+F16+G16</f>
        <v>29296.34</v>
      </c>
      <c r="I16" s="296">
        <v>11160</v>
      </c>
      <c r="J16" s="297">
        <v>1853</v>
      </c>
      <c r="K16" s="135">
        <v>10332</v>
      </c>
      <c r="L16" s="298">
        <v>7254</v>
      </c>
      <c r="M16" s="106">
        <f>I16+J16+K16+L16</f>
        <v>30599</v>
      </c>
      <c r="N16" s="104">
        <f>M16-H16</f>
        <v>1302.6599999999999</v>
      </c>
      <c r="O16" s="107">
        <f>N16/H16</f>
        <v>4.4464939989090783E-2</v>
      </c>
      <c r="P16" s="349"/>
    </row>
    <row r="17" spans="1:24" s="48" customFormat="1" ht="15.75" customHeight="1" x14ac:dyDescent="0.2">
      <c r="A17" s="98"/>
      <c r="B17" s="99"/>
      <c r="C17" s="357" t="s">
        <v>59</v>
      </c>
      <c r="D17" s="296">
        <v>12384</v>
      </c>
      <c r="E17" s="297">
        <v>1774.34</v>
      </c>
      <c r="F17" s="135">
        <v>9693</v>
      </c>
      <c r="G17" s="298">
        <v>6993</v>
      </c>
      <c r="H17" s="106">
        <f>D17+E17+F17+G17</f>
        <v>30844.34</v>
      </c>
      <c r="I17" s="296">
        <v>12744</v>
      </c>
      <c r="J17" s="297">
        <v>1853</v>
      </c>
      <c r="K17" s="135">
        <v>10332</v>
      </c>
      <c r="L17" s="298">
        <v>7254</v>
      </c>
      <c r="M17" s="106">
        <f>I17+J17+K17+L17</f>
        <v>32183</v>
      </c>
      <c r="N17" s="104">
        <f>M17-H17</f>
        <v>1338.6599999999999</v>
      </c>
      <c r="O17" s="107">
        <f t="shared" ref="O17:O24" si="1">N17/H17</f>
        <v>4.3400507191919159E-2</v>
      </c>
      <c r="P17" s="349"/>
      <c r="Q17" s="47"/>
      <c r="R17" s="47"/>
      <c r="S17" s="47"/>
      <c r="T17" s="47"/>
      <c r="U17" s="47"/>
      <c r="V17" s="47"/>
      <c r="W17" s="47"/>
      <c r="X17" s="47"/>
    </row>
    <row r="18" spans="1:24" s="48" customFormat="1" ht="15.75" customHeight="1" x14ac:dyDescent="0.2">
      <c r="A18" s="98"/>
      <c r="B18" s="99"/>
      <c r="C18" s="359" t="s">
        <v>60</v>
      </c>
      <c r="D18" s="296">
        <v>17892</v>
      </c>
      <c r="E18" s="297">
        <v>1774.34</v>
      </c>
      <c r="F18" s="135">
        <v>9693</v>
      </c>
      <c r="G18" s="298">
        <v>6993</v>
      </c>
      <c r="H18" s="106">
        <f>D18+E18+F18+G18</f>
        <v>36352.339999999997</v>
      </c>
      <c r="I18" s="296">
        <v>18432</v>
      </c>
      <c r="J18" s="297">
        <v>1853</v>
      </c>
      <c r="K18" s="135">
        <v>10332</v>
      </c>
      <c r="L18" s="298">
        <v>7254</v>
      </c>
      <c r="M18" s="106">
        <f t="shared" ref="M18:M24" si="2">I18+J18+K18+L18</f>
        <v>37871</v>
      </c>
      <c r="N18" s="104">
        <f t="shared" ref="N18:N24" si="3">M18-H18</f>
        <v>1518.6600000000035</v>
      </c>
      <c r="O18" s="107">
        <f t="shared" si="1"/>
        <v>4.1776127754086907E-2</v>
      </c>
      <c r="P18" s="349"/>
      <c r="Q18" s="47"/>
      <c r="R18" s="47"/>
      <c r="S18" s="47"/>
      <c r="T18" s="47"/>
      <c r="U18" s="47"/>
      <c r="V18" s="47"/>
      <c r="W18" s="47"/>
      <c r="X18" s="47"/>
    </row>
    <row r="19" spans="1:24" s="48" customFormat="1" ht="15.75" customHeight="1" x14ac:dyDescent="0.2">
      <c r="A19" s="98"/>
      <c r="B19" s="99"/>
      <c r="C19" s="359" t="s">
        <v>61</v>
      </c>
      <c r="D19" s="296">
        <v>28920</v>
      </c>
      <c r="E19" s="297">
        <v>1774.34</v>
      </c>
      <c r="F19" s="135">
        <v>9693</v>
      </c>
      <c r="G19" s="298">
        <v>6993</v>
      </c>
      <c r="H19" s="106">
        <f t="shared" ref="H19:H24" si="4">D19+E19+F19+G19</f>
        <v>47380.34</v>
      </c>
      <c r="I19" s="296">
        <v>29790</v>
      </c>
      <c r="J19" s="297">
        <v>1853</v>
      </c>
      <c r="K19" s="135">
        <v>10332</v>
      </c>
      <c r="L19" s="298">
        <v>7254</v>
      </c>
      <c r="M19" s="106">
        <f t="shared" si="2"/>
        <v>49229</v>
      </c>
      <c r="N19" s="104">
        <f t="shared" si="3"/>
        <v>1848.6600000000035</v>
      </c>
      <c r="O19" s="107">
        <f t="shared" si="1"/>
        <v>3.9017449009441547E-2</v>
      </c>
      <c r="P19" s="26"/>
      <c r="Q19" s="47"/>
      <c r="R19" s="47"/>
      <c r="S19" s="47"/>
      <c r="T19" s="47"/>
      <c r="U19" s="47"/>
      <c r="V19" s="47"/>
      <c r="W19" s="47"/>
      <c r="X19" s="47"/>
    </row>
    <row r="20" spans="1:24" s="48" customFormat="1" ht="15.75" customHeight="1" x14ac:dyDescent="0.2">
      <c r="A20" s="98"/>
      <c r="B20" s="99"/>
      <c r="C20" s="359" t="s">
        <v>62</v>
      </c>
      <c r="D20" s="296">
        <v>15444</v>
      </c>
      <c r="E20" s="297">
        <v>1774.34</v>
      </c>
      <c r="F20" s="135">
        <v>9693</v>
      </c>
      <c r="G20" s="298">
        <v>6993</v>
      </c>
      <c r="H20" s="106">
        <f t="shared" si="4"/>
        <v>33904.339999999997</v>
      </c>
      <c r="I20" s="296">
        <v>15912</v>
      </c>
      <c r="J20" s="297">
        <v>1853</v>
      </c>
      <c r="K20" s="135">
        <v>10332</v>
      </c>
      <c r="L20" s="298">
        <v>7254</v>
      </c>
      <c r="M20" s="106">
        <f t="shared" si="2"/>
        <v>35351</v>
      </c>
      <c r="N20" s="104">
        <f t="shared" si="3"/>
        <v>1446.6600000000035</v>
      </c>
      <c r="O20" s="107">
        <f t="shared" si="1"/>
        <v>4.2668873660422345E-2</v>
      </c>
      <c r="P20" s="26"/>
      <c r="Q20" s="47"/>
      <c r="R20" s="47"/>
      <c r="S20" s="47"/>
      <c r="T20" s="47"/>
      <c r="U20" s="47"/>
      <c r="V20" s="47"/>
      <c r="W20" s="47"/>
      <c r="X20" s="47"/>
    </row>
    <row r="21" spans="1:24" ht="15.75" customHeight="1" x14ac:dyDescent="0.2">
      <c r="A21" s="98"/>
      <c r="B21" s="99"/>
      <c r="C21" s="359" t="s">
        <v>123</v>
      </c>
      <c r="D21" s="296">
        <v>23490</v>
      </c>
      <c r="E21" s="297">
        <v>1774.34</v>
      </c>
      <c r="F21" s="135">
        <v>9693</v>
      </c>
      <c r="G21" s="298">
        <v>6993</v>
      </c>
      <c r="H21" s="106">
        <f t="shared" si="4"/>
        <v>41950.34</v>
      </c>
      <c r="I21" s="296">
        <v>14508</v>
      </c>
      <c r="J21" s="297">
        <v>1853</v>
      </c>
      <c r="K21" s="135">
        <v>10332</v>
      </c>
      <c r="L21" s="298">
        <v>7254</v>
      </c>
      <c r="M21" s="106">
        <f t="shared" si="2"/>
        <v>33947</v>
      </c>
      <c r="N21" s="104">
        <f t="shared" si="3"/>
        <v>-8003.3399999999965</v>
      </c>
      <c r="O21" s="107">
        <f t="shared" si="1"/>
        <v>-0.19078129044961251</v>
      </c>
      <c r="P21" s="45"/>
    </row>
    <row r="22" spans="1:24" s="48" customFormat="1" ht="15.75" customHeight="1" x14ac:dyDescent="0.2">
      <c r="A22" s="98"/>
      <c r="B22" s="99"/>
      <c r="C22" s="359" t="s">
        <v>125</v>
      </c>
      <c r="D22" s="296">
        <v>26580</v>
      </c>
      <c r="E22" s="297">
        <v>1774.34</v>
      </c>
      <c r="F22" s="135">
        <v>9693</v>
      </c>
      <c r="G22" s="298">
        <v>6993</v>
      </c>
      <c r="H22" s="106">
        <f t="shared" si="4"/>
        <v>45040.34</v>
      </c>
      <c r="I22" s="296">
        <v>31500</v>
      </c>
      <c r="J22" s="297">
        <v>1853</v>
      </c>
      <c r="K22" s="135">
        <v>10332</v>
      </c>
      <c r="L22" s="298">
        <v>7254</v>
      </c>
      <c r="M22" s="106">
        <f t="shared" si="2"/>
        <v>50939</v>
      </c>
      <c r="N22" s="104">
        <f t="shared" si="3"/>
        <v>5898.6600000000035</v>
      </c>
      <c r="O22" s="107">
        <f t="shared" si="1"/>
        <v>0.13096393144456733</v>
      </c>
      <c r="P22" s="47"/>
      <c r="Q22" s="47"/>
      <c r="R22" s="47"/>
      <c r="S22" s="47"/>
      <c r="T22" s="47"/>
      <c r="U22" s="47"/>
      <c r="V22" s="47"/>
      <c r="W22" s="47"/>
      <c r="X22" s="47"/>
    </row>
    <row r="23" spans="1:24" ht="15.75" customHeight="1" x14ac:dyDescent="0.2">
      <c r="A23" s="98"/>
      <c r="B23" s="99"/>
      <c r="C23" s="359" t="s">
        <v>64</v>
      </c>
      <c r="D23" s="296">
        <v>29718</v>
      </c>
      <c r="E23" s="297">
        <v>1774.34</v>
      </c>
      <c r="F23" s="135">
        <v>9693</v>
      </c>
      <c r="G23" s="298">
        <v>6993</v>
      </c>
      <c r="H23" s="106">
        <f t="shared" si="4"/>
        <v>48178.34</v>
      </c>
      <c r="I23" s="296">
        <v>29718</v>
      </c>
      <c r="J23" s="297">
        <v>1853</v>
      </c>
      <c r="K23" s="135">
        <v>10332</v>
      </c>
      <c r="L23" s="298">
        <v>7254</v>
      </c>
      <c r="M23" s="106">
        <f t="shared" si="2"/>
        <v>49157</v>
      </c>
      <c r="N23" s="104">
        <f t="shared" si="3"/>
        <v>978.66000000000349</v>
      </c>
      <c r="O23" s="107">
        <f t="shared" si="1"/>
        <v>2.0313277709443779E-2</v>
      </c>
    </row>
    <row r="24" spans="1:24" ht="15.75" customHeight="1" x14ac:dyDescent="0.2">
      <c r="A24" s="98"/>
      <c r="B24" s="99"/>
      <c r="C24" s="359" t="s">
        <v>63</v>
      </c>
      <c r="D24" s="296">
        <v>31830</v>
      </c>
      <c r="E24" s="297">
        <v>1774.34</v>
      </c>
      <c r="F24" s="135">
        <v>9693</v>
      </c>
      <c r="G24" s="298">
        <v>6993</v>
      </c>
      <c r="H24" s="106">
        <f t="shared" si="4"/>
        <v>50290.34</v>
      </c>
      <c r="I24" s="296">
        <v>31830</v>
      </c>
      <c r="J24" s="297">
        <v>1853</v>
      </c>
      <c r="K24" s="135">
        <v>10332</v>
      </c>
      <c r="L24" s="298">
        <v>7254</v>
      </c>
      <c r="M24" s="106">
        <f t="shared" si="2"/>
        <v>51269</v>
      </c>
      <c r="N24" s="104">
        <f t="shared" si="3"/>
        <v>978.66000000000349</v>
      </c>
      <c r="O24" s="107">
        <f t="shared" si="1"/>
        <v>1.9460198519238556E-2</v>
      </c>
    </row>
    <row r="25" spans="1:24" s="48" customFormat="1" ht="15.75" customHeight="1" x14ac:dyDescent="0.2">
      <c r="A25" s="98"/>
      <c r="B25" s="99"/>
      <c r="C25" s="359" t="s">
        <v>116</v>
      </c>
      <c r="D25" s="296" t="s">
        <v>40</v>
      </c>
      <c r="E25" s="135" t="s">
        <v>40</v>
      </c>
      <c r="F25" s="135" t="s">
        <v>40</v>
      </c>
      <c r="G25" s="135" t="s">
        <v>40</v>
      </c>
      <c r="H25" s="135" t="s">
        <v>40</v>
      </c>
      <c r="I25" s="296">
        <v>27000</v>
      </c>
      <c r="J25" s="297">
        <v>1853</v>
      </c>
      <c r="K25" s="135">
        <v>10332</v>
      </c>
      <c r="L25" s="298">
        <v>7254</v>
      </c>
      <c r="M25" s="106">
        <f t="shared" ref="M25:M29" si="5">SUM(I25:L25)</f>
        <v>46439</v>
      </c>
      <c r="N25" s="296" t="s">
        <v>40</v>
      </c>
      <c r="O25" s="447" t="s">
        <v>40</v>
      </c>
      <c r="P25" s="47"/>
      <c r="Q25" s="47"/>
      <c r="R25" s="47"/>
      <c r="S25" s="47"/>
      <c r="T25" s="47"/>
      <c r="U25" s="47"/>
      <c r="V25" s="47"/>
      <c r="W25" s="47"/>
      <c r="X25" s="47"/>
    </row>
    <row r="26" spans="1:24" s="48" customFormat="1" ht="15.75" customHeight="1" x14ac:dyDescent="0.2">
      <c r="A26" s="98"/>
      <c r="B26" s="99"/>
      <c r="C26" s="359" t="s">
        <v>117</v>
      </c>
      <c r="D26" s="296" t="s">
        <v>40</v>
      </c>
      <c r="E26" s="135" t="s">
        <v>40</v>
      </c>
      <c r="F26" s="135" t="s">
        <v>40</v>
      </c>
      <c r="G26" s="135" t="s">
        <v>40</v>
      </c>
      <c r="H26" s="135" t="s">
        <v>40</v>
      </c>
      <c r="I26" s="296">
        <v>27810</v>
      </c>
      <c r="J26" s="297">
        <v>1853</v>
      </c>
      <c r="K26" s="135">
        <v>10332</v>
      </c>
      <c r="L26" s="298">
        <v>7254</v>
      </c>
      <c r="M26" s="106">
        <f t="shared" si="5"/>
        <v>47249</v>
      </c>
      <c r="N26" s="296" t="s">
        <v>40</v>
      </c>
      <c r="O26" s="447" t="s">
        <v>40</v>
      </c>
      <c r="P26" s="47"/>
      <c r="Q26" s="47"/>
      <c r="R26" s="47"/>
      <c r="S26" s="47"/>
      <c r="T26" s="47"/>
      <c r="U26" s="47"/>
      <c r="V26" s="47"/>
      <c r="W26" s="47"/>
      <c r="X26" s="47"/>
    </row>
    <row r="27" spans="1:24" s="48" customFormat="1" ht="15.75" customHeight="1" x14ac:dyDescent="0.2">
      <c r="A27" s="98"/>
      <c r="B27" s="99"/>
      <c r="C27" s="359" t="s">
        <v>118</v>
      </c>
      <c r="D27" s="296" t="s">
        <v>40</v>
      </c>
      <c r="E27" s="135" t="s">
        <v>40</v>
      </c>
      <c r="F27" s="135" t="s">
        <v>40</v>
      </c>
      <c r="G27" s="135" t="s">
        <v>40</v>
      </c>
      <c r="H27" s="135" t="s">
        <v>40</v>
      </c>
      <c r="I27" s="296">
        <v>22500</v>
      </c>
      <c r="J27" s="297">
        <v>1853</v>
      </c>
      <c r="K27" s="135">
        <v>10332</v>
      </c>
      <c r="L27" s="298">
        <v>7254</v>
      </c>
      <c r="M27" s="106">
        <f t="shared" si="5"/>
        <v>41939</v>
      </c>
      <c r="N27" s="296" t="s">
        <v>40</v>
      </c>
      <c r="O27" s="447" t="s">
        <v>40</v>
      </c>
      <c r="P27" s="47"/>
      <c r="Q27" s="47"/>
      <c r="R27" s="47"/>
      <c r="S27" s="47"/>
      <c r="T27" s="47"/>
      <c r="U27" s="47"/>
      <c r="V27" s="47"/>
      <c r="W27" s="47"/>
      <c r="X27" s="47"/>
    </row>
    <row r="28" spans="1:24" s="48" customFormat="1" ht="15.75" customHeight="1" x14ac:dyDescent="0.2">
      <c r="A28" s="98"/>
      <c r="B28" s="99"/>
      <c r="C28" s="359" t="s">
        <v>119</v>
      </c>
      <c r="D28" s="296" t="s">
        <v>40</v>
      </c>
      <c r="E28" s="135" t="s">
        <v>40</v>
      </c>
      <c r="F28" s="135" t="s">
        <v>40</v>
      </c>
      <c r="G28" s="135" t="s">
        <v>40</v>
      </c>
      <c r="H28" s="135" t="s">
        <v>40</v>
      </c>
      <c r="I28" s="296">
        <v>27810</v>
      </c>
      <c r="J28" s="297">
        <v>1853</v>
      </c>
      <c r="K28" s="135">
        <v>10332</v>
      </c>
      <c r="L28" s="298">
        <v>7254</v>
      </c>
      <c r="M28" s="106">
        <f t="shared" si="5"/>
        <v>47249</v>
      </c>
      <c r="N28" s="296" t="s">
        <v>40</v>
      </c>
      <c r="O28" s="447" t="s">
        <v>40</v>
      </c>
      <c r="P28" s="47"/>
      <c r="Q28" s="47"/>
      <c r="R28" s="47"/>
      <c r="S28" s="47"/>
      <c r="T28" s="47"/>
      <c r="U28" s="47"/>
      <c r="V28" s="47"/>
      <c r="W28" s="47"/>
      <c r="X28" s="47"/>
    </row>
    <row r="29" spans="1:24" s="48" customFormat="1" ht="15.75" customHeight="1" thickBot="1" x14ac:dyDescent="0.25">
      <c r="A29" s="98"/>
      <c r="B29" s="99"/>
      <c r="C29" s="359" t="s">
        <v>120</v>
      </c>
      <c r="D29" s="310" t="s">
        <v>40</v>
      </c>
      <c r="E29" s="311" t="s">
        <v>40</v>
      </c>
      <c r="F29" s="311" t="s">
        <v>40</v>
      </c>
      <c r="G29" s="311" t="s">
        <v>40</v>
      </c>
      <c r="H29" s="135" t="s">
        <v>40</v>
      </c>
      <c r="I29" s="296">
        <v>29790</v>
      </c>
      <c r="J29" s="297">
        <v>1853</v>
      </c>
      <c r="K29" s="135">
        <v>10332</v>
      </c>
      <c r="L29" s="298">
        <v>7254</v>
      </c>
      <c r="M29" s="106">
        <f t="shared" si="5"/>
        <v>49229</v>
      </c>
      <c r="N29" s="310" t="s">
        <v>40</v>
      </c>
      <c r="O29" s="447" t="s">
        <v>40</v>
      </c>
      <c r="P29" s="47"/>
      <c r="Q29" s="47"/>
      <c r="R29" s="47"/>
      <c r="S29" s="47"/>
      <c r="T29" s="47"/>
      <c r="U29" s="47"/>
      <c r="V29" s="47"/>
      <c r="W29" s="47"/>
      <c r="X29" s="47"/>
    </row>
    <row r="30" spans="1:24" ht="15.75" thickBot="1" x14ac:dyDescent="0.3">
      <c r="A30" s="94" t="s">
        <v>6</v>
      </c>
      <c r="B30" s="95"/>
      <c r="C30" s="356"/>
      <c r="D30" s="303"/>
      <c r="E30" s="304"/>
      <c r="F30" s="305"/>
      <c r="G30" s="304"/>
      <c r="H30" s="116"/>
      <c r="I30" s="303"/>
      <c r="J30" s="304"/>
      <c r="K30" s="305"/>
      <c r="L30" s="304"/>
      <c r="M30" s="116"/>
      <c r="N30" s="115"/>
      <c r="O30" s="97"/>
    </row>
    <row r="31" spans="1:24" ht="15.75" customHeight="1" x14ac:dyDescent="0.2">
      <c r="A31" s="98"/>
      <c r="B31" s="99" t="s">
        <v>2</v>
      </c>
      <c r="C31" s="357"/>
      <c r="D31" s="306"/>
      <c r="E31" s="298"/>
      <c r="F31" s="307"/>
      <c r="G31" s="308"/>
      <c r="H31" s="119"/>
      <c r="I31" s="306"/>
      <c r="J31" s="298"/>
      <c r="K31" s="307"/>
      <c r="L31" s="308"/>
      <c r="M31" s="119"/>
      <c r="N31" s="117"/>
      <c r="O31" s="120"/>
    </row>
    <row r="32" spans="1:24" ht="15.75" customHeight="1" x14ac:dyDescent="0.2">
      <c r="A32" s="98"/>
      <c r="B32" s="99"/>
      <c r="C32" s="357" t="s">
        <v>28</v>
      </c>
      <c r="D32" s="135">
        <v>8280</v>
      </c>
      <c r="E32" s="135">
        <v>1583</v>
      </c>
      <c r="F32" s="135">
        <v>9800</v>
      </c>
      <c r="G32" s="298">
        <v>6993</v>
      </c>
      <c r="H32" s="106">
        <f>D32+E32+F32+G32</f>
        <v>26656</v>
      </c>
      <c r="I32" s="135">
        <v>8610</v>
      </c>
      <c r="J32" s="135">
        <v>1591</v>
      </c>
      <c r="K32" s="135">
        <f>5050*2</f>
        <v>10100</v>
      </c>
      <c r="L32" s="298">
        <v>7254</v>
      </c>
      <c r="M32" s="106">
        <f>I32+J32+K32+L32</f>
        <v>27555</v>
      </c>
      <c r="N32" s="104">
        <f>M32-H32</f>
        <v>899</v>
      </c>
      <c r="O32" s="107">
        <f>N32/H32</f>
        <v>3.3725990396158465E-2</v>
      </c>
      <c r="Q32" s="26"/>
    </row>
    <row r="33" spans="1:25" ht="15.75" customHeight="1" x14ac:dyDescent="0.2">
      <c r="A33" s="98"/>
      <c r="B33" s="99"/>
      <c r="C33" s="357" t="s">
        <v>65</v>
      </c>
      <c r="D33" s="135">
        <v>9000</v>
      </c>
      <c r="E33" s="135">
        <v>1583</v>
      </c>
      <c r="F33" s="135">
        <v>9800</v>
      </c>
      <c r="G33" s="298">
        <v>6993</v>
      </c>
      <c r="H33" s="106">
        <f>D33+E33+F33+G33</f>
        <v>27376</v>
      </c>
      <c r="I33" s="135">
        <v>9360</v>
      </c>
      <c r="J33" s="135">
        <v>1591</v>
      </c>
      <c r="K33" s="135">
        <f t="shared" ref="K33:K35" si="6">5050*2</f>
        <v>10100</v>
      </c>
      <c r="L33" s="298">
        <v>7254</v>
      </c>
      <c r="M33" s="106">
        <f>I33+J33+K33+L33</f>
        <v>28305</v>
      </c>
      <c r="N33" s="104">
        <f>M33-H33</f>
        <v>929</v>
      </c>
      <c r="O33" s="107">
        <f>N33/H33</f>
        <v>3.3934833430742259E-2</v>
      </c>
      <c r="Q33" s="26"/>
    </row>
    <row r="34" spans="1:25" ht="15.75" customHeight="1" x14ac:dyDescent="0.2">
      <c r="A34" s="98"/>
      <c r="B34" s="99"/>
      <c r="C34" s="357" t="s">
        <v>23</v>
      </c>
      <c r="D34" s="135">
        <v>10260</v>
      </c>
      <c r="E34" s="135">
        <v>1583</v>
      </c>
      <c r="F34" s="135">
        <v>9800</v>
      </c>
      <c r="G34" s="298">
        <v>6993</v>
      </c>
      <c r="H34" s="106">
        <f>D34+E34+F34+G34</f>
        <v>28636</v>
      </c>
      <c r="I34" s="135">
        <v>10680</v>
      </c>
      <c r="J34" s="135">
        <v>1591</v>
      </c>
      <c r="K34" s="135">
        <f t="shared" si="6"/>
        <v>10100</v>
      </c>
      <c r="L34" s="298">
        <v>7254</v>
      </c>
      <c r="M34" s="106">
        <f>I34+J34+K34+L34</f>
        <v>29625</v>
      </c>
      <c r="N34" s="104">
        <f>M34-H34</f>
        <v>989</v>
      </c>
      <c r="O34" s="107">
        <f>N34/H34</f>
        <v>3.4536946500907946E-2</v>
      </c>
      <c r="Q34" s="26"/>
    </row>
    <row r="35" spans="1:25" ht="15.75" customHeight="1" x14ac:dyDescent="0.2">
      <c r="A35" s="98"/>
      <c r="B35" s="99"/>
      <c r="C35" s="360" t="s">
        <v>19</v>
      </c>
      <c r="D35" s="301">
        <v>11490</v>
      </c>
      <c r="E35" s="301">
        <v>1583</v>
      </c>
      <c r="F35" s="135">
        <v>9800</v>
      </c>
      <c r="G35" s="302">
        <v>6993</v>
      </c>
      <c r="H35" s="112">
        <f>D35+E35+F35+G35</f>
        <v>29866</v>
      </c>
      <c r="I35" s="301">
        <v>11970</v>
      </c>
      <c r="J35" s="301">
        <v>1591</v>
      </c>
      <c r="K35" s="135">
        <f t="shared" si="6"/>
        <v>10100</v>
      </c>
      <c r="L35" s="302">
        <v>7254</v>
      </c>
      <c r="M35" s="112">
        <f>I35+J35+K35+L35</f>
        <v>30915</v>
      </c>
      <c r="N35" s="111">
        <f>M35-H35</f>
        <v>1049</v>
      </c>
      <c r="O35" s="113">
        <f>N35/H35</f>
        <v>3.5123551864996987E-2</v>
      </c>
      <c r="Q35" s="26"/>
    </row>
    <row r="36" spans="1:25" ht="15.75" customHeight="1" x14ac:dyDescent="0.2">
      <c r="A36" s="121"/>
      <c r="B36" s="122" t="s">
        <v>5</v>
      </c>
      <c r="C36" s="361"/>
      <c r="D36" s="296"/>
      <c r="E36" s="135"/>
      <c r="F36" s="309"/>
      <c r="G36" s="298"/>
      <c r="H36" s="106"/>
      <c r="I36" s="296"/>
      <c r="J36" s="135"/>
      <c r="K36" s="309"/>
      <c r="L36" s="298"/>
      <c r="M36" s="106"/>
      <c r="N36" s="104"/>
      <c r="O36" s="107"/>
      <c r="Q36" s="26"/>
    </row>
    <row r="37" spans="1:25" ht="15.75" customHeight="1" x14ac:dyDescent="0.2">
      <c r="A37" s="98"/>
      <c r="B37" s="99"/>
      <c r="C37" s="357" t="s">
        <v>76</v>
      </c>
      <c r="D37" s="296">
        <v>14550</v>
      </c>
      <c r="E37" s="135">
        <v>1583</v>
      </c>
      <c r="F37" s="135">
        <v>9693</v>
      </c>
      <c r="G37" s="298">
        <v>6993</v>
      </c>
      <c r="H37" s="106">
        <f>D37+E37+F37+G37</f>
        <v>32819</v>
      </c>
      <c r="I37" s="296">
        <v>15150</v>
      </c>
      <c r="J37" s="135">
        <v>1591</v>
      </c>
      <c r="K37" s="135">
        <v>10332</v>
      </c>
      <c r="L37" s="298">
        <v>7254</v>
      </c>
      <c r="M37" s="106">
        <f>I37+J37+K37+L37</f>
        <v>34327</v>
      </c>
      <c r="N37" s="104">
        <f>M37-H37</f>
        <v>1508</v>
      </c>
      <c r="O37" s="107">
        <f>N37/H37</f>
        <v>4.5948992961394312E-2</v>
      </c>
      <c r="Q37" s="26"/>
      <c r="Y37" s="48"/>
    </row>
    <row r="38" spans="1:25" ht="15.75" customHeight="1" x14ac:dyDescent="0.2">
      <c r="A38" s="98"/>
      <c r="B38" s="99"/>
      <c r="C38" s="357" t="s">
        <v>77</v>
      </c>
      <c r="D38" s="296">
        <v>14550</v>
      </c>
      <c r="E38" s="135">
        <v>1583</v>
      </c>
      <c r="F38" s="135">
        <v>9693</v>
      </c>
      <c r="G38" s="298">
        <v>6993</v>
      </c>
      <c r="H38" s="106">
        <f>D38+E38+F38+G38</f>
        <v>32819</v>
      </c>
      <c r="I38" s="296">
        <v>15150</v>
      </c>
      <c r="J38" s="135">
        <v>1591</v>
      </c>
      <c r="K38" s="135">
        <v>10332</v>
      </c>
      <c r="L38" s="298">
        <v>7254</v>
      </c>
      <c r="M38" s="106">
        <f>I38+J38+K38+L38</f>
        <v>34327</v>
      </c>
      <c r="N38" s="104">
        <f>M38-H38</f>
        <v>1508</v>
      </c>
      <c r="O38" s="107">
        <f>N38/H38</f>
        <v>4.5948992961394312E-2</v>
      </c>
      <c r="Q38" s="26"/>
    </row>
    <row r="39" spans="1:25" ht="15.75" customHeight="1" x14ac:dyDescent="0.2">
      <c r="A39" s="98"/>
      <c r="B39" s="99"/>
      <c r="C39" s="357" t="s">
        <v>78</v>
      </c>
      <c r="D39" s="296">
        <v>18300</v>
      </c>
      <c r="E39" s="135">
        <v>1583</v>
      </c>
      <c r="F39" s="135">
        <v>9693</v>
      </c>
      <c r="G39" s="298">
        <v>6993</v>
      </c>
      <c r="H39" s="106">
        <f>D39+E39+F39+G39</f>
        <v>36569</v>
      </c>
      <c r="I39" s="296">
        <v>19050</v>
      </c>
      <c r="J39" s="135">
        <v>1591</v>
      </c>
      <c r="K39" s="135">
        <v>10332</v>
      </c>
      <c r="L39" s="298">
        <v>7254</v>
      </c>
      <c r="M39" s="106">
        <f>I39+J39+K39+L39</f>
        <v>38227</v>
      </c>
      <c r="N39" s="104">
        <f>M39-H39</f>
        <v>1658</v>
      </c>
      <c r="O39" s="107">
        <f>N39/H39</f>
        <v>4.5338948289534851E-2</v>
      </c>
      <c r="Q39" s="26"/>
    </row>
    <row r="40" spans="1:25" ht="15.75" customHeight="1" x14ac:dyDescent="0.2">
      <c r="A40" s="108"/>
      <c r="B40" s="109"/>
      <c r="C40" s="360" t="s">
        <v>79</v>
      </c>
      <c r="D40" s="299">
        <v>18300</v>
      </c>
      <c r="E40" s="301">
        <v>1583</v>
      </c>
      <c r="F40" s="301">
        <v>9693</v>
      </c>
      <c r="G40" s="302">
        <v>6993</v>
      </c>
      <c r="H40" s="112">
        <f>D40+E40+F40+G40</f>
        <v>36569</v>
      </c>
      <c r="I40" s="299">
        <v>18300</v>
      </c>
      <c r="J40" s="301">
        <v>1591</v>
      </c>
      <c r="K40" s="301">
        <v>10332</v>
      </c>
      <c r="L40" s="302">
        <v>7254</v>
      </c>
      <c r="M40" s="112">
        <f>I40+J40+K40+L40</f>
        <v>37477</v>
      </c>
      <c r="N40" s="111">
        <f>M40-H40</f>
        <v>908</v>
      </c>
      <c r="O40" s="113">
        <f>N40/H40</f>
        <v>2.4829773852169872E-2</v>
      </c>
      <c r="Q40" s="26"/>
    </row>
    <row r="41" spans="1:25" ht="15.75" thickBot="1" x14ac:dyDescent="0.3">
      <c r="A41" s="427" t="s">
        <v>102</v>
      </c>
      <c r="B41" s="428"/>
      <c r="C41" s="429"/>
      <c r="D41" s="430"/>
      <c r="E41" s="431"/>
      <c r="F41" s="431"/>
      <c r="G41" s="431"/>
      <c r="H41" s="432"/>
      <c r="I41" s="430"/>
      <c r="J41" s="431"/>
      <c r="K41" s="431"/>
      <c r="L41" s="431"/>
      <c r="M41" s="432"/>
      <c r="N41" s="433"/>
      <c r="O41" s="434"/>
    </row>
    <row r="42" spans="1:25" ht="15.75" customHeight="1" x14ac:dyDescent="0.2">
      <c r="A42" s="100"/>
      <c r="B42" s="101" t="s">
        <v>2</v>
      </c>
      <c r="C42" s="362"/>
      <c r="D42" s="296"/>
      <c r="E42" s="298"/>
      <c r="F42" s="298"/>
      <c r="G42" s="308"/>
      <c r="H42" s="119"/>
      <c r="I42" s="296"/>
      <c r="J42" s="298"/>
      <c r="K42" s="298"/>
      <c r="L42" s="308"/>
      <c r="M42" s="119"/>
      <c r="N42" s="392"/>
      <c r="O42" s="102"/>
    </row>
    <row r="43" spans="1:25" ht="15.75" customHeight="1" x14ac:dyDescent="0.2">
      <c r="A43" s="98"/>
      <c r="B43" s="99"/>
      <c r="C43" s="357" t="s">
        <v>115</v>
      </c>
      <c r="D43" s="296">
        <v>9420</v>
      </c>
      <c r="E43" s="135">
        <v>1320</v>
      </c>
      <c r="F43" s="135">
        <v>9693</v>
      </c>
      <c r="G43" s="298">
        <v>6993</v>
      </c>
      <c r="H43" s="106">
        <f>D43+E43+F43+G43</f>
        <v>27426</v>
      </c>
      <c r="I43" s="296">
        <v>9720</v>
      </c>
      <c r="J43" s="135">
        <v>1538.06</v>
      </c>
      <c r="K43" s="135">
        <v>10332</v>
      </c>
      <c r="L43" s="298">
        <v>7254</v>
      </c>
      <c r="M43" s="106">
        <f>I43+J43+K43+L43</f>
        <v>28844.059999999998</v>
      </c>
      <c r="N43" s="104">
        <f>M43-H43</f>
        <v>1418.0599999999977</v>
      </c>
      <c r="O43" s="107">
        <f>N43/H43</f>
        <v>5.1704951505870254E-2</v>
      </c>
      <c r="P43" s="19"/>
    </row>
    <row r="44" spans="1:25" s="48" customFormat="1" ht="15.75" customHeight="1" x14ac:dyDescent="0.2">
      <c r="A44" s="98"/>
      <c r="B44" s="99"/>
      <c r="C44" s="363" t="s">
        <v>105</v>
      </c>
      <c r="D44" s="296">
        <v>10170</v>
      </c>
      <c r="E44" s="135">
        <v>1320</v>
      </c>
      <c r="F44" s="135">
        <v>9693</v>
      </c>
      <c r="G44" s="298">
        <v>6993</v>
      </c>
      <c r="H44" s="106">
        <f t="shared" ref="H44:H45" si="7">D44+E44+F44+G44</f>
        <v>28176</v>
      </c>
      <c r="I44" s="296">
        <v>11220</v>
      </c>
      <c r="J44" s="135">
        <v>1538.06</v>
      </c>
      <c r="K44" s="135">
        <v>10332</v>
      </c>
      <c r="L44" s="298">
        <v>7254</v>
      </c>
      <c r="M44" s="106">
        <f>SUM(I44:L44)</f>
        <v>30344.059999999998</v>
      </c>
      <c r="N44" s="104">
        <f t="shared" ref="N44:N45" si="8">M44-H44</f>
        <v>2168.0599999999977</v>
      </c>
      <c r="O44" s="107">
        <f t="shared" ref="O44:O45" si="9">N44/H44</f>
        <v>7.6947047132311111E-2</v>
      </c>
      <c r="P44" s="19"/>
      <c r="Q44" s="47"/>
      <c r="R44" s="47"/>
      <c r="S44" s="47"/>
      <c r="T44" s="26"/>
      <c r="U44" s="47"/>
      <c r="V44" s="47"/>
      <c r="W44" s="47"/>
      <c r="X44" s="47"/>
    </row>
    <row r="45" spans="1:25" s="48" customFormat="1" ht="15.75" customHeight="1" x14ac:dyDescent="0.2">
      <c r="A45" s="98"/>
      <c r="B45" s="99"/>
      <c r="C45" s="363" t="s">
        <v>106</v>
      </c>
      <c r="D45" s="299">
        <v>30360</v>
      </c>
      <c r="E45" s="301">
        <v>1320</v>
      </c>
      <c r="F45" s="301">
        <v>9693</v>
      </c>
      <c r="G45" s="302">
        <v>6993</v>
      </c>
      <c r="H45" s="112">
        <f t="shared" si="7"/>
        <v>48366</v>
      </c>
      <c r="I45" s="299">
        <v>31260</v>
      </c>
      <c r="J45" s="301">
        <v>1538.06</v>
      </c>
      <c r="K45" s="301">
        <v>10332</v>
      </c>
      <c r="L45" s="302">
        <v>7254</v>
      </c>
      <c r="M45" s="112">
        <f>SUM(I45:L45)</f>
        <v>50384.06</v>
      </c>
      <c r="N45" s="111">
        <f t="shared" si="8"/>
        <v>2018.0599999999977</v>
      </c>
      <c r="O45" s="113">
        <f t="shared" si="9"/>
        <v>4.1724765331017606E-2</v>
      </c>
      <c r="P45" s="19"/>
      <c r="Q45" s="47"/>
      <c r="R45" s="47"/>
      <c r="S45" s="47"/>
      <c r="T45" s="26"/>
      <c r="U45" s="47"/>
      <c r="V45" s="47"/>
      <c r="W45" s="47"/>
      <c r="X45" s="47"/>
    </row>
    <row r="46" spans="1:25" ht="15.75" customHeight="1" x14ac:dyDescent="0.2">
      <c r="A46" s="121"/>
      <c r="B46" s="122" t="s">
        <v>5</v>
      </c>
      <c r="C46" s="361"/>
      <c r="D46" s="296"/>
      <c r="E46" s="135"/>
      <c r="F46" s="298"/>
      <c r="G46" s="298"/>
      <c r="H46" s="106"/>
      <c r="I46" s="296"/>
      <c r="J46" s="135"/>
      <c r="K46" s="298"/>
      <c r="L46" s="298"/>
      <c r="M46" s="106"/>
      <c r="N46" s="104"/>
      <c r="O46" s="107"/>
      <c r="P46" s="19"/>
    </row>
    <row r="47" spans="1:25" ht="15.75" customHeight="1" x14ac:dyDescent="0.2">
      <c r="A47" s="98"/>
      <c r="B47" s="99"/>
      <c r="C47" s="357" t="s">
        <v>8</v>
      </c>
      <c r="D47" s="296">
        <v>11190</v>
      </c>
      <c r="E47" s="135">
        <v>1320</v>
      </c>
      <c r="F47" s="135">
        <v>9693</v>
      </c>
      <c r="G47" s="298">
        <v>6993</v>
      </c>
      <c r="H47" s="106">
        <f t="shared" ref="H47:H55" si="10">D47+E47+F47+G47</f>
        <v>29196</v>
      </c>
      <c r="I47" s="296">
        <v>11190</v>
      </c>
      <c r="J47" s="135">
        <v>1538.06</v>
      </c>
      <c r="K47" s="135">
        <v>10332</v>
      </c>
      <c r="L47" s="298">
        <v>7254</v>
      </c>
      <c r="M47" s="106">
        <f t="shared" ref="M47:M55" si="11">I47+J47+K47+L47</f>
        <v>30314.059999999998</v>
      </c>
      <c r="N47" s="104">
        <f t="shared" ref="N47:N55" si="12">M47-H47</f>
        <v>1118.0599999999977</v>
      </c>
      <c r="O47" s="107">
        <f t="shared" ref="O47:O55" si="13">N47/H47</f>
        <v>3.8294971913960738E-2</v>
      </c>
      <c r="P47" s="19"/>
    </row>
    <row r="48" spans="1:25" ht="15.75" customHeight="1" x14ac:dyDescent="0.2">
      <c r="A48" s="98"/>
      <c r="B48" s="99"/>
      <c r="C48" s="359" t="s">
        <v>9</v>
      </c>
      <c r="D48" s="296">
        <v>13650</v>
      </c>
      <c r="E48" s="135">
        <v>1320</v>
      </c>
      <c r="F48" s="135">
        <v>9693</v>
      </c>
      <c r="G48" s="298">
        <v>6993</v>
      </c>
      <c r="H48" s="106">
        <f t="shared" si="10"/>
        <v>31656</v>
      </c>
      <c r="I48" s="296">
        <f>D48</f>
        <v>13650</v>
      </c>
      <c r="J48" s="135">
        <v>1538.06</v>
      </c>
      <c r="K48" s="135">
        <v>10332</v>
      </c>
      <c r="L48" s="298">
        <v>7254</v>
      </c>
      <c r="M48" s="106">
        <f t="shared" si="11"/>
        <v>32774.06</v>
      </c>
      <c r="N48" s="104">
        <f t="shared" si="12"/>
        <v>1118.0599999999977</v>
      </c>
      <c r="O48" s="107">
        <f t="shared" si="13"/>
        <v>3.531905483952482E-2</v>
      </c>
      <c r="P48" s="19"/>
    </row>
    <row r="49" spans="1:24" ht="15.75" customHeight="1" x14ac:dyDescent="0.2">
      <c r="A49" s="98"/>
      <c r="B49" s="99"/>
      <c r="C49" s="359" t="s">
        <v>90</v>
      </c>
      <c r="D49" s="296">
        <v>17130</v>
      </c>
      <c r="E49" s="135">
        <v>1320</v>
      </c>
      <c r="F49" s="135">
        <v>9693</v>
      </c>
      <c r="G49" s="298">
        <v>6993</v>
      </c>
      <c r="H49" s="106">
        <f t="shared" si="10"/>
        <v>35136</v>
      </c>
      <c r="I49" s="296">
        <v>18630</v>
      </c>
      <c r="J49" s="135">
        <v>1538.06</v>
      </c>
      <c r="K49" s="135">
        <v>10332</v>
      </c>
      <c r="L49" s="298">
        <v>7254</v>
      </c>
      <c r="M49" s="106">
        <f t="shared" si="11"/>
        <v>37754.06</v>
      </c>
      <c r="N49" s="104">
        <f t="shared" si="12"/>
        <v>2618.0599999999977</v>
      </c>
      <c r="O49" s="107">
        <f t="shared" si="13"/>
        <v>7.4512181238615596E-2</v>
      </c>
      <c r="P49" s="19"/>
    </row>
    <row r="50" spans="1:24" s="48" customFormat="1" ht="15.75" customHeight="1" x14ac:dyDescent="0.2">
      <c r="A50" s="98"/>
      <c r="B50" s="99"/>
      <c r="C50" s="359" t="s">
        <v>66</v>
      </c>
      <c r="D50" s="296">
        <v>17130</v>
      </c>
      <c r="E50" s="135">
        <v>1320</v>
      </c>
      <c r="F50" s="135">
        <v>9693</v>
      </c>
      <c r="G50" s="298">
        <v>6993</v>
      </c>
      <c r="H50" s="106">
        <f t="shared" si="10"/>
        <v>35136</v>
      </c>
      <c r="I50" s="296">
        <v>18630</v>
      </c>
      <c r="J50" s="135">
        <v>1538.06</v>
      </c>
      <c r="K50" s="135">
        <v>10332</v>
      </c>
      <c r="L50" s="298">
        <v>7254</v>
      </c>
      <c r="M50" s="106">
        <f t="shared" si="11"/>
        <v>37754.06</v>
      </c>
      <c r="N50" s="104">
        <f t="shared" ref="N50" si="14">M50-H50</f>
        <v>2618.0599999999977</v>
      </c>
      <c r="O50" s="107">
        <f t="shared" ref="O50" si="15">N50/H50</f>
        <v>7.4512181238615596E-2</v>
      </c>
      <c r="P50" s="19"/>
      <c r="Q50" s="47"/>
      <c r="R50" s="47"/>
      <c r="S50" s="47"/>
      <c r="T50" s="47"/>
      <c r="U50" s="47"/>
      <c r="V50" s="47"/>
      <c r="W50" s="47"/>
      <c r="X50" s="47"/>
    </row>
    <row r="51" spans="1:24" ht="15.75" customHeight="1" x14ac:dyDescent="0.2">
      <c r="A51" s="98"/>
      <c r="B51" s="99"/>
      <c r="C51" s="357" t="s">
        <v>26</v>
      </c>
      <c r="D51" s="296">
        <v>15630</v>
      </c>
      <c r="E51" s="135">
        <v>1320</v>
      </c>
      <c r="F51" s="135">
        <v>9693</v>
      </c>
      <c r="G51" s="298">
        <v>6993</v>
      </c>
      <c r="H51" s="106">
        <f t="shared" si="10"/>
        <v>33636</v>
      </c>
      <c r="I51" s="296">
        <f>D51</f>
        <v>15630</v>
      </c>
      <c r="J51" s="135">
        <v>1538.06</v>
      </c>
      <c r="K51" s="135">
        <v>10332</v>
      </c>
      <c r="L51" s="298">
        <v>7254</v>
      </c>
      <c r="M51" s="106">
        <f t="shared" si="11"/>
        <v>34754.06</v>
      </c>
      <c r="N51" s="104">
        <f t="shared" si="12"/>
        <v>1118.0599999999977</v>
      </c>
      <c r="O51" s="107">
        <f t="shared" si="13"/>
        <v>3.3239980972767202E-2</v>
      </c>
      <c r="P51" s="19"/>
    </row>
    <row r="52" spans="1:24" ht="15.75" customHeight="1" x14ac:dyDescent="0.2">
      <c r="A52" s="98"/>
      <c r="B52" s="99"/>
      <c r="C52" s="357" t="s">
        <v>10</v>
      </c>
      <c r="D52" s="296">
        <v>13650</v>
      </c>
      <c r="E52" s="135">
        <v>1320</v>
      </c>
      <c r="F52" s="135">
        <v>9693</v>
      </c>
      <c r="G52" s="298">
        <v>6993</v>
      </c>
      <c r="H52" s="106">
        <f t="shared" si="10"/>
        <v>31656</v>
      </c>
      <c r="I52" s="296">
        <f>D52</f>
        <v>13650</v>
      </c>
      <c r="J52" s="135">
        <v>1538.06</v>
      </c>
      <c r="K52" s="135">
        <v>10332</v>
      </c>
      <c r="L52" s="298">
        <v>7254</v>
      </c>
      <c r="M52" s="106">
        <f t="shared" si="11"/>
        <v>32774.06</v>
      </c>
      <c r="N52" s="104">
        <f t="shared" si="12"/>
        <v>1118.0599999999977</v>
      </c>
      <c r="O52" s="107">
        <f t="shared" si="13"/>
        <v>3.531905483952482E-2</v>
      </c>
      <c r="P52" s="19"/>
    </row>
    <row r="53" spans="1:24" ht="15.75" customHeight="1" x14ac:dyDescent="0.2">
      <c r="A53" s="98"/>
      <c r="B53" s="99"/>
      <c r="C53" s="357" t="s">
        <v>7</v>
      </c>
      <c r="D53" s="296">
        <v>11190</v>
      </c>
      <c r="E53" s="135">
        <v>1320</v>
      </c>
      <c r="F53" s="135">
        <v>9693</v>
      </c>
      <c r="G53" s="298">
        <v>6993</v>
      </c>
      <c r="H53" s="106">
        <f t="shared" si="10"/>
        <v>29196</v>
      </c>
      <c r="I53" s="296">
        <v>11190</v>
      </c>
      <c r="J53" s="135">
        <v>1538.06</v>
      </c>
      <c r="K53" s="135">
        <v>10332</v>
      </c>
      <c r="L53" s="298">
        <v>7254</v>
      </c>
      <c r="M53" s="106">
        <f t="shared" si="11"/>
        <v>30314.059999999998</v>
      </c>
      <c r="N53" s="104">
        <f t="shared" si="12"/>
        <v>1118.0599999999977</v>
      </c>
      <c r="O53" s="107">
        <f t="shared" si="13"/>
        <v>3.8294971913960738E-2</v>
      </c>
      <c r="P53" s="19"/>
      <c r="Q53" s="18"/>
      <c r="R53" s="18"/>
      <c r="S53" s="18"/>
    </row>
    <row r="54" spans="1:24" s="48" customFormat="1" ht="15.75" customHeight="1" x14ac:dyDescent="0.2">
      <c r="A54" s="98"/>
      <c r="B54" s="99"/>
      <c r="C54" s="359" t="s">
        <v>49</v>
      </c>
      <c r="D54" s="296">
        <v>24000</v>
      </c>
      <c r="E54" s="135">
        <v>1320</v>
      </c>
      <c r="F54" s="135">
        <v>9693</v>
      </c>
      <c r="G54" s="298">
        <v>6993</v>
      </c>
      <c r="H54" s="106">
        <f t="shared" si="10"/>
        <v>42006</v>
      </c>
      <c r="I54" s="296">
        <f>D54</f>
        <v>24000</v>
      </c>
      <c r="J54" s="135">
        <v>1538.06</v>
      </c>
      <c r="K54" s="135">
        <v>10332</v>
      </c>
      <c r="L54" s="298">
        <v>7254</v>
      </c>
      <c r="M54" s="106">
        <f t="shared" si="11"/>
        <v>43124.06</v>
      </c>
      <c r="N54" s="104">
        <f t="shared" si="12"/>
        <v>1118.0599999999977</v>
      </c>
      <c r="O54" s="107">
        <f t="shared" si="13"/>
        <v>2.661667380850349E-2</v>
      </c>
      <c r="P54" s="19"/>
      <c r="Q54" s="18"/>
      <c r="R54" s="18"/>
      <c r="S54" s="18"/>
      <c r="T54" s="47"/>
      <c r="U54" s="47"/>
      <c r="V54" s="47"/>
      <c r="W54" s="47"/>
      <c r="X54" s="47"/>
    </row>
    <row r="55" spans="1:24" ht="15.75" customHeight="1" thickBot="1" x14ac:dyDescent="0.25">
      <c r="A55" s="123"/>
      <c r="B55" s="124"/>
      <c r="C55" s="364" t="s">
        <v>24</v>
      </c>
      <c r="D55" s="310">
        <v>17130</v>
      </c>
      <c r="E55" s="311">
        <v>1320</v>
      </c>
      <c r="F55" s="311">
        <v>9693</v>
      </c>
      <c r="G55" s="312">
        <v>6993</v>
      </c>
      <c r="H55" s="125">
        <f t="shared" si="10"/>
        <v>35136</v>
      </c>
      <c r="I55" s="310">
        <v>18630</v>
      </c>
      <c r="J55" s="311">
        <v>1538.06</v>
      </c>
      <c r="K55" s="311">
        <v>10332</v>
      </c>
      <c r="L55" s="312">
        <v>7254</v>
      </c>
      <c r="M55" s="125">
        <f t="shared" si="11"/>
        <v>37754.06</v>
      </c>
      <c r="N55" s="393">
        <f t="shared" si="12"/>
        <v>2618.0599999999977</v>
      </c>
      <c r="O55" s="126">
        <f t="shared" si="13"/>
        <v>7.4512181238615596E-2</v>
      </c>
      <c r="P55" s="19"/>
    </row>
    <row r="56" spans="1:24" ht="18" thickBot="1" x14ac:dyDescent="0.3">
      <c r="A56" s="127" t="s">
        <v>91</v>
      </c>
      <c r="B56" s="128"/>
      <c r="C56" s="365"/>
      <c r="D56" s="313"/>
      <c r="E56" s="314"/>
      <c r="F56" s="314"/>
      <c r="G56" s="314"/>
      <c r="H56" s="315"/>
      <c r="I56" s="313"/>
      <c r="J56" s="314"/>
      <c r="K56" s="314"/>
      <c r="L56" s="379"/>
      <c r="M56" s="315"/>
      <c r="N56" s="394"/>
      <c r="O56" s="129"/>
      <c r="P56" s="19"/>
    </row>
    <row r="57" spans="1:24" s="13" customFormat="1" ht="15.75" customHeight="1" x14ac:dyDescent="0.2">
      <c r="A57" s="130"/>
      <c r="B57" s="131" t="s">
        <v>2</v>
      </c>
      <c r="C57" s="366"/>
      <c r="D57" s="316"/>
      <c r="E57" s="317"/>
      <c r="F57" s="317"/>
      <c r="G57" s="318"/>
      <c r="H57" s="319"/>
      <c r="I57" s="316"/>
      <c r="J57" s="317"/>
      <c r="K57" s="317"/>
      <c r="L57" s="318"/>
      <c r="M57" s="319"/>
      <c r="N57" s="130"/>
      <c r="O57" s="132"/>
      <c r="P57" s="20"/>
      <c r="Q57" s="12"/>
      <c r="R57" s="12"/>
      <c r="S57" s="45"/>
      <c r="T57" s="12"/>
      <c r="U57" s="12"/>
      <c r="V57" s="12"/>
      <c r="W57" s="12"/>
      <c r="X57" s="12"/>
    </row>
    <row r="58" spans="1:24" s="13" customFormat="1" ht="15.75" customHeight="1" x14ac:dyDescent="0.2">
      <c r="A58" s="133"/>
      <c r="B58" s="114"/>
      <c r="C58" s="359" t="s">
        <v>13</v>
      </c>
      <c r="D58" s="135">
        <v>12450</v>
      </c>
      <c r="E58" s="135">
        <v>255</v>
      </c>
      <c r="F58" s="135">
        <v>9693</v>
      </c>
      <c r="G58" s="135">
        <v>6993</v>
      </c>
      <c r="H58" s="106">
        <f>D58+E58+F58+G58</f>
        <v>29391</v>
      </c>
      <c r="I58" s="135">
        <v>12750</v>
      </c>
      <c r="J58" s="135">
        <v>255</v>
      </c>
      <c r="K58" s="135">
        <v>10332</v>
      </c>
      <c r="L58" s="135">
        <v>7254</v>
      </c>
      <c r="M58" s="106">
        <f>I58+J58+K58+L58</f>
        <v>30591</v>
      </c>
      <c r="N58" s="104">
        <f>M58-H58</f>
        <v>1200</v>
      </c>
      <c r="O58" s="107">
        <f>N58/H58</f>
        <v>4.0828825150556296E-2</v>
      </c>
      <c r="P58" s="20"/>
      <c r="Q58" s="12"/>
      <c r="R58" s="12"/>
      <c r="S58" s="45"/>
      <c r="T58" s="12"/>
      <c r="U58" s="12"/>
      <c r="V58" s="12"/>
      <c r="W58" s="12"/>
      <c r="X58" s="12"/>
    </row>
    <row r="59" spans="1:24" s="13" customFormat="1" ht="15.75" customHeight="1" x14ac:dyDescent="0.2">
      <c r="A59" s="134"/>
      <c r="B59" s="110"/>
      <c r="C59" s="358" t="s">
        <v>41</v>
      </c>
      <c r="D59" s="301">
        <v>11850</v>
      </c>
      <c r="E59" s="301">
        <v>255</v>
      </c>
      <c r="F59" s="301">
        <v>9693</v>
      </c>
      <c r="G59" s="301">
        <v>6993</v>
      </c>
      <c r="H59" s="112">
        <f>D59+E59+F59+G59</f>
        <v>28791</v>
      </c>
      <c r="I59" s="301">
        <v>11850</v>
      </c>
      <c r="J59" s="301">
        <v>255</v>
      </c>
      <c r="K59" s="301">
        <v>10332</v>
      </c>
      <c r="L59" s="301">
        <v>7254</v>
      </c>
      <c r="M59" s="112">
        <f>I59+J59+K59+L59</f>
        <v>29691</v>
      </c>
      <c r="N59" s="111">
        <f>M59-H59</f>
        <v>900</v>
      </c>
      <c r="O59" s="113">
        <f>N59/H59</f>
        <v>3.1259768677711783E-2</v>
      </c>
      <c r="P59" s="20"/>
      <c r="Q59" s="12"/>
      <c r="R59" s="12"/>
      <c r="S59" s="45"/>
      <c r="T59" s="12"/>
      <c r="U59" s="12"/>
      <c r="V59" s="12"/>
      <c r="W59" s="12"/>
      <c r="X59" s="12"/>
    </row>
    <row r="60" spans="1:24" s="13" customFormat="1" ht="15.75" customHeight="1" x14ac:dyDescent="0.2">
      <c r="A60" s="133"/>
      <c r="B60" s="114" t="s">
        <v>5</v>
      </c>
      <c r="C60" s="359"/>
      <c r="D60" s="296"/>
      <c r="E60" s="135"/>
      <c r="F60" s="135"/>
      <c r="G60" s="135"/>
      <c r="H60" s="106"/>
      <c r="I60" s="296"/>
      <c r="J60" s="135"/>
      <c r="K60" s="135"/>
      <c r="L60" s="135"/>
      <c r="M60" s="106"/>
      <c r="N60" s="104"/>
      <c r="O60" s="107"/>
      <c r="P60" s="20"/>
      <c r="Q60" s="12"/>
      <c r="R60" s="12"/>
      <c r="S60" s="45"/>
      <c r="T60" s="12"/>
      <c r="U60" s="12"/>
      <c r="V60" s="12"/>
      <c r="W60" s="12"/>
      <c r="X60" s="12"/>
    </row>
    <row r="61" spans="1:24" s="13" customFormat="1" ht="15.75" customHeight="1" x14ac:dyDescent="0.2">
      <c r="A61" s="133"/>
      <c r="B61" s="114"/>
      <c r="C61" s="182" t="s">
        <v>132</v>
      </c>
      <c r="D61" s="248">
        <v>15827</v>
      </c>
      <c r="E61" s="183">
        <v>255</v>
      </c>
      <c r="F61" s="183">
        <v>9693</v>
      </c>
      <c r="G61" s="183">
        <v>6993</v>
      </c>
      <c r="H61" s="167">
        <f t="shared" ref="H61" si="16">D61+E61+F61+G61</f>
        <v>32768</v>
      </c>
      <c r="I61" s="248">
        <v>16618</v>
      </c>
      <c r="J61" s="183">
        <v>255</v>
      </c>
      <c r="K61" s="183">
        <v>10332</v>
      </c>
      <c r="L61" s="183">
        <v>7254</v>
      </c>
      <c r="M61" s="167">
        <f t="shared" ref="M61" si="17">I61+J61+K61+L61</f>
        <v>34459</v>
      </c>
      <c r="N61" s="163">
        <f t="shared" ref="N61" si="18">M61-H61</f>
        <v>1691</v>
      </c>
      <c r="O61" s="168">
        <f t="shared" ref="O61" si="19">N61/H61</f>
        <v>5.1605224609375E-2</v>
      </c>
      <c r="P61" s="20"/>
      <c r="Q61" s="12"/>
      <c r="R61" s="12"/>
      <c r="S61" s="45"/>
      <c r="T61" s="12"/>
      <c r="U61" s="12"/>
      <c r="V61" s="12"/>
      <c r="W61" s="12"/>
      <c r="X61" s="12"/>
    </row>
    <row r="62" spans="1:24" s="13" customFormat="1" ht="15.75" customHeight="1" x14ac:dyDescent="0.2">
      <c r="A62" s="133"/>
      <c r="B62" s="114"/>
      <c r="C62" s="359" t="s">
        <v>67</v>
      </c>
      <c r="D62" s="296">
        <v>12960</v>
      </c>
      <c r="E62" s="135">
        <v>255</v>
      </c>
      <c r="F62" s="135">
        <v>9693</v>
      </c>
      <c r="G62" s="135">
        <v>6993</v>
      </c>
      <c r="H62" s="106">
        <f t="shared" ref="H62:H75" si="20">D62+E62+F62+G62</f>
        <v>29901</v>
      </c>
      <c r="I62" s="296">
        <v>13920</v>
      </c>
      <c r="J62" s="135">
        <v>255</v>
      </c>
      <c r="K62" s="135">
        <v>10332</v>
      </c>
      <c r="L62" s="135">
        <v>7254</v>
      </c>
      <c r="M62" s="106">
        <f t="shared" ref="M62:M75" si="21">I62+J62+K62+L62</f>
        <v>31761</v>
      </c>
      <c r="N62" s="104">
        <f t="shared" ref="N62:N75" si="22">M62-H62</f>
        <v>1860</v>
      </c>
      <c r="O62" s="107">
        <f t="shared" ref="O62:O75" si="23">N62/H62</f>
        <v>6.2205277415471057E-2</v>
      </c>
      <c r="P62" s="20"/>
      <c r="Q62" s="12"/>
      <c r="R62" s="12"/>
      <c r="S62" s="45"/>
      <c r="T62" s="12"/>
      <c r="U62" s="12"/>
      <c r="V62" s="12"/>
      <c r="W62" s="12"/>
      <c r="X62" s="12"/>
    </row>
    <row r="63" spans="1:24" s="46" customFormat="1" ht="15.75" customHeight="1" x14ac:dyDescent="0.2">
      <c r="A63" s="133"/>
      <c r="B63" s="114"/>
      <c r="C63" s="359" t="s">
        <v>68</v>
      </c>
      <c r="D63" s="296">
        <v>12120</v>
      </c>
      <c r="E63" s="135">
        <v>255</v>
      </c>
      <c r="F63" s="135">
        <v>9693</v>
      </c>
      <c r="G63" s="135">
        <v>6993</v>
      </c>
      <c r="H63" s="106">
        <f t="shared" si="20"/>
        <v>29061</v>
      </c>
      <c r="I63" s="296">
        <v>12720</v>
      </c>
      <c r="J63" s="135">
        <v>255</v>
      </c>
      <c r="K63" s="135">
        <v>10332</v>
      </c>
      <c r="L63" s="135">
        <v>7254</v>
      </c>
      <c r="M63" s="106">
        <f t="shared" si="21"/>
        <v>30561</v>
      </c>
      <c r="N63" s="104">
        <f t="shared" ref="N63:N64" si="24">M63-H63</f>
        <v>1500</v>
      </c>
      <c r="O63" s="107">
        <f t="shared" ref="O63:O64" si="25">N63/H63</f>
        <v>5.1615567255084135E-2</v>
      </c>
      <c r="P63" s="35"/>
      <c r="Q63" s="45"/>
      <c r="R63" s="45"/>
      <c r="S63" s="45"/>
      <c r="T63" s="45"/>
      <c r="U63" s="45"/>
      <c r="V63" s="45"/>
      <c r="W63" s="45"/>
      <c r="X63" s="45"/>
    </row>
    <row r="64" spans="1:24" s="46" customFormat="1" ht="15.75" customHeight="1" x14ac:dyDescent="0.2">
      <c r="A64" s="133"/>
      <c r="B64" s="114"/>
      <c r="C64" s="359" t="s">
        <v>69</v>
      </c>
      <c r="D64" s="296">
        <v>14340</v>
      </c>
      <c r="E64" s="135">
        <v>255</v>
      </c>
      <c r="F64" s="135">
        <v>9693</v>
      </c>
      <c r="G64" s="135">
        <v>6993</v>
      </c>
      <c r="H64" s="106">
        <f t="shared" si="20"/>
        <v>31281</v>
      </c>
      <c r="I64" s="296">
        <v>15000</v>
      </c>
      <c r="J64" s="135">
        <v>255</v>
      </c>
      <c r="K64" s="135">
        <v>10332</v>
      </c>
      <c r="L64" s="135">
        <v>7254</v>
      </c>
      <c r="M64" s="106">
        <f t="shared" si="21"/>
        <v>32841</v>
      </c>
      <c r="N64" s="104">
        <f t="shared" si="24"/>
        <v>1560</v>
      </c>
      <c r="O64" s="107">
        <f t="shared" si="25"/>
        <v>4.9870528435791692E-2</v>
      </c>
      <c r="P64" s="35"/>
      <c r="Q64" s="45"/>
      <c r="R64" s="45"/>
      <c r="S64" s="45"/>
      <c r="T64" s="45"/>
      <c r="U64" s="45"/>
      <c r="V64" s="45"/>
      <c r="W64" s="45"/>
      <c r="X64" s="45"/>
    </row>
    <row r="65" spans="1:24" s="13" customFormat="1" ht="15.75" customHeight="1" x14ac:dyDescent="0.2">
      <c r="A65" s="133"/>
      <c r="B65" s="114"/>
      <c r="C65" s="357" t="s">
        <v>34</v>
      </c>
      <c r="D65" s="296">
        <v>22650</v>
      </c>
      <c r="E65" s="135">
        <v>255</v>
      </c>
      <c r="F65" s="135">
        <v>9693</v>
      </c>
      <c r="G65" s="135">
        <v>6993</v>
      </c>
      <c r="H65" s="106">
        <f t="shared" si="20"/>
        <v>39591</v>
      </c>
      <c r="I65" s="296">
        <v>24000</v>
      </c>
      <c r="J65" s="135">
        <v>255</v>
      </c>
      <c r="K65" s="135">
        <v>10332</v>
      </c>
      <c r="L65" s="135">
        <v>7254</v>
      </c>
      <c r="M65" s="106">
        <f t="shared" si="21"/>
        <v>41841</v>
      </c>
      <c r="N65" s="104">
        <f t="shared" si="22"/>
        <v>2250</v>
      </c>
      <c r="O65" s="107">
        <f t="shared" si="23"/>
        <v>5.6831097976812912E-2</v>
      </c>
      <c r="P65" s="20"/>
      <c r="Q65" s="12"/>
      <c r="R65" s="12"/>
      <c r="S65" s="45"/>
      <c r="T65" s="12"/>
      <c r="U65" s="12"/>
      <c r="V65" s="12"/>
      <c r="W65" s="12"/>
      <c r="X65" s="12"/>
    </row>
    <row r="66" spans="1:24" s="13" customFormat="1" ht="15.75" customHeight="1" x14ac:dyDescent="0.2">
      <c r="A66" s="133"/>
      <c r="B66" s="114"/>
      <c r="C66" s="357" t="s">
        <v>35</v>
      </c>
      <c r="D66" s="296">
        <v>14160</v>
      </c>
      <c r="E66" s="135">
        <v>255</v>
      </c>
      <c r="F66" s="135">
        <v>9693</v>
      </c>
      <c r="G66" s="135">
        <v>6993</v>
      </c>
      <c r="H66" s="106">
        <f t="shared" si="20"/>
        <v>31101</v>
      </c>
      <c r="I66" s="296">
        <v>15000</v>
      </c>
      <c r="J66" s="135">
        <v>255</v>
      </c>
      <c r="K66" s="135">
        <v>10332</v>
      </c>
      <c r="L66" s="135">
        <v>7254</v>
      </c>
      <c r="M66" s="106">
        <f t="shared" si="21"/>
        <v>32841</v>
      </c>
      <c r="N66" s="104">
        <f t="shared" si="22"/>
        <v>1740</v>
      </c>
      <c r="O66" s="107">
        <f t="shared" si="23"/>
        <v>5.5946754123661617E-2</v>
      </c>
      <c r="P66" s="20"/>
      <c r="Q66" s="12"/>
      <c r="R66" s="12"/>
      <c r="S66" s="45"/>
      <c r="T66" s="12"/>
      <c r="U66" s="12"/>
      <c r="V66" s="12"/>
      <c r="W66" s="12"/>
      <c r="X66" s="12"/>
    </row>
    <row r="67" spans="1:24" s="13" customFormat="1" ht="15.75" customHeight="1" x14ac:dyDescent="0.2">
      <c r="A67" s="133"/>
      <c r="B67" s="114"/>
      <c r="C67" s="359" t="s">
        <v>42</v>
      </c>
      <c r="D67" s="296">
        <v>14160</v>
      </c>
      <c r="E67" s="135">
        <v>255</v>
      </c>
      <c r="F67" s="135">
        <v>9693</v>
      </c>
      <c r="G67" s="135">
        <v>6993</v>
      </c>
      <c r="H67" s="106">
        <f t="shared" si="20"/>
        <v>31101</v>
      </c>
      <c r="I67" s="296">
        <v>15000</v>
      </c>
      <c r="J67" s="135">
        <v>255</v>
      </c>
      <c r="K67" s="135">
        <v>10332</v>
      </c>
      <c r="L67" s="135">
        <v>7254</v>
      </c>
      <c r="M67" s="106">
        <f t="shared" si="21"/>
        <v>32841</v>
      </c>
      <c r="N67" s="104">
        <f t="shared" si="22"/>
        <v>1740</v>
      </c>
      <c r="O67" s="107">
        <f t="shared" si="23"/>
        <v>5.5946754123661617E-2</v>
      </c>
      <c r="P67" s="20"/>
      <c r="Q67" s="12"/>
      <c r="R67" s="12"/>
      <c r="S67" s="45"/>
      <c r="T67" s="12"/>
      <c r="U67" s="12"/>
      <c r="V67" s="12"/>
      <c r="W67" s="12"/>
      <c r="X67" s="12"/>
    </row>
    <row r="68" spans="1:24" s="13" customFormat="1" ht="15.75" customHeight="1" x14ac:dyDescent="0.2">
      <c r="A68" s="133"/>
      <c r="B68" s="114"/>
      <c r="C68" s="359" t="s">
        <v>43</v>
      </c>
      <c r="D68" s="296">
        <v>15450</v>
      </c>
      <c r="E68" s="135">
        <v>255</v>
      </c>
      <c r="F68" s="135">
        <v>9693</v>
      </c>
      <c r="G68" s="135">
        <v>6993</v>
      </c>
      <c r="H68" s="106">
        <f t="shared" si="20"/>
        <v>32391</v>
      </c>
      <c r="I68" s="296">
        <v>16380</v>
      </c>
      <c r="J68" s="135">
        <v>255</v>
      </c>
      <c r="K68" s="135">
        <v>10332</v>
      </c>
      <c r="L68" s="135">
        <v>7254</v>
      </c>
      <c r="M68" s="106">
        <f t="shared" si="21"/>
        <v>34221</v>
      </c>
      <c r="N68" s="104">
        <f t="shared" si="22"/>
        <v>1830</v>
      </c>
      <c r="O68" s="107">
        <f t="shared" si="23"/>
        <v>5.6497175141242938E-2</v>
      </c>
      <c r="P68" s="20"/>
      <c r="Q68" s="12"/>
      <c r="R68" s="12"/>
      <c r="S68" s="45"/>
      <c r="T68" s="12"/>
      <c r="U68" s="12"/>
      <c r="V68" s="12"/>
      <c r="W68" s="12"/>
      <c r="X68" s="12"/>
    </row>
    <row r="69" spans="1:24" s="13" customFormat="1" ht="15.75" customHeight="1" x14ac:dyDescent="0.2">
      <c r="A69" s="133"/>
      <c r="B69" s="114"/>
      <c r="C69" s="357" t="s">
        <v>22</v>
      </c>
      <c r="D69" s="296">
        <v>18270</v>
      </c>
      <c r="E69" s="135">
        <v>255</v>
      </c>
      <c r="F69" s="135">
        <v>9693</v>
      </c>
      <c r="G69" s="135">
        <v>6993</v>
      </c>
      <c r="H69" s="106">
        <f t="shared" si="20"/>
        <v>35211</v>
      </c>
      <c r="I69" s="296">
        <v>18810</v>
      </c>
      <c r="J69" s="135">
        <v>255</v>
      </c>
      <c r="K69" s="135">
        <v>10332</v>
      </c>
      <c r="L69" s="135">
        <v>7254</v>
      </c>
      <c r="M69" s="106">
        <f t="shared" si="21"/>
        <v>36651</v>
      </c>
      <c r="N69" s="104">
        <f t="shared" si="22"/>
        <v>1440</v>
      </c>
      <c r="O69" s="107">
        <f t="shared" si="23"/>
        <v>4.0896310811962169E-2</v>
      </c>
      <c r="P69" s="20"/>
      <c r="Q69" s="12"/>
      <c r="R69" s="12"/>
      <c r="S69" s="45"/>
      <c r="T69" s="12"/>
      <c r="U69" s="12"/>
      <c r="V69" s="12"/>
      <c r="W69" s="12"/>
      <c r="X69" s="12"/>
    </row>
    <row r="70" spans="1:24" s="13" customFormat="1" ht="15.75" customHeight="1" x14ac:dyDescent="0.2">
      <c r="A70" s="133"/>
      <c r="B70" s="114"/>
      <c r="C70" s="357" t="s">
        <v>44</v>
      </c>
      <c r="D70" s="296">
        <v>21240</v>
      </c>
      <c r="E70" s="135">
        <v>255</v>
      </c>
      <c r="F70" s="135">
        <v>9693</v>
      </c>
      <c r="G70" s="135">
        <v>6993</v>
      </c>
      <c r="H70" s="106">
        <f t="shared" si="20"/>
        <v>38181</v>
      </c>
      <c r="I70" s="296">
        <f>D70</f>
        <v>21240</v>
      </c>
      <c r="J70" s="135">
        <v>255</v>
      </c>
      <c r="K70" s="135">
        <v>10332</v>
      </c>
      <c r="L70" s="135">
        <v>7254</v>
      </c>
      <c r="M70" s="106">
        <f t="shared" si="21"/>
        <v>39081</v>
      </c>
      <c r="N70" s="104">
        <f t="shared" si="22"/>
        <v>900</v>
      </c>
      <c r="O70" s="107">
        <f t="shared" si="23"/>
        <v>2.3571933684293236E-2</v>
      </c>
      <c r="P70" s="20"/>
      <c r="Q70" s="12"/>
      <c r="R70" s="12"/>
      <c r="S70" s="45"/>
      <c r="T70" s="12"/>
      <c r="U70" s="12"/>
      <c r="V70" s="12"/>
      <c r="W70" s="12"/>
      <c r="X70" s="12"/>
    </row>
    <row r="71" spans="1:24" s="46" customFormat="1" ht="15.75" customHeight="1" x14ac:dyDescent="0.2">
      <c r="A71" s="133"/>
      <c r="B71" s="114"/>
      <c r="C71" s="357" t="s">
        <v>108</v>
      </c>
      <c r="D71" s="296">
        <v>19500</v>
      </c>
      <c r="E71" s="135">
        <v>255</v>
      </c>
      <c r="F71" s="135">
        <v>9693</v>
      </c>
      <c r="G71" s="298">
        <v>6993</v>
      </c>
      <c r="H71" s="106">
        <f>SUM(D71:G71)</f>
        <v>36441</v>
      </c>
      <c r="I71" s="296">
        <f>D71</f>
        <v>19500</v>
      </c>
      <c r="J71" s="135">
        <v>255</v>
      </c>
      <c r="K71" s="135">
        <v>10332</v>
      </c>
      <c r="L71" s="135">
        <v>7254</v>
      </c>
      <c r="M71" s="106">
        <f t="shared" ref="M71" si="26">I71+J71+K71+L71</f>
        <v>37341</v>
      </c>
      <c r="N71" s="104">
        <f t="shared" si="22"/>
        <v>900</v>
      </c>
      <c r="O71" s="107">
        <f t="shared" si="23"/>
        <v>2.4697456162015314E-2</v>
      </c>
      <c r="P71" s="35"/>
      <c r="Q71" s="45"/>
      <c r="R71" s="45"/>
      <c r="S71" s="45"/>
      <c r="T71" s="45"/>
      <c r="U71" s="45"/>
      <c r="V71" s="45"/>
      <c r="W71" s="45"/>
      <c r="X71" s="45"/>
    </row>
    <row r="72" spans="1:24" s="28" customFormat="1" ht="15.75" customHeight="1" x14ac:dyDescent="0.2">
      <c r="A72" s="133"/>
      <c r="B72" s="114"/>
      <c r="C72" s="357" t="s">
        <v>50</v>
      </c>
      <c r="D72" s="296">
        <v>18600</v>
      </c>
      <c r="E72" s="135">
        <v>255</v>
      </c>
      <c r="F72" s="135">
        <v>9693</v>
      </c>
      <c r="G72" s="135">
        <v>6993</v>
      </c>
      <c r="H72" s="106">
        <f t="shared" si="20"/>
        <v>35541</v>
      </c>
      <c r="I72" s="296">
        <f>D72</f>
        <v>18600</v>
      </c>
      <c r="J72" s="135">
        <v>255</v>
      </c>
      <c r="K72" s="135">
        <v>10332</v>
      </c>
      <c r="L72" s="135">
        <v>7254</v>
      </c>
      <c r="M72" s="106">
        <f t="shared" si="21"/>
        <v>36441</v>
      </c>
      <c r="N72" s="104">
        <f t="shared" si="22"/>
        <v>900</v>
      </c>
      <c r="O72" s="107">
        <f t="shared" si="23"/>
        <v>2.5322866548493288E-2</v>
      </c>
      <c r="P72" s="29"/>
      <c r="Q72" s="27"/>
      <c r="R72" s="27"/>
      <c r="S72" s="45"/>
      <c r="T72" s="27"/>
      <c r="U72" s="27"/>
      <c r="V72" s="27"/>
      <c r="W72" s="27"/>
      <c r="X72" s="27"/>
    </row>
    <row r="73" spans="1:24" s="13" customFormat="1" ht="15.75" customHeight="1" x14ac:dyDescent="0.2">
      <c r="A73" s="133"/>
      <c r="B73" s="114"/>
      <c r="C73" s="359" t="s">
        <v>36</v>
      </c>
      <c r="D73" s="296">
        <v>18300</v>
      </c>
      <c r="E73" s="135">
        <v>255</v>
      </c>
      <c r="F73" s="135">
        <v>9693</v>
      </c>
      <c r="G73" s="135">
        <v>6993</v>
      </c>
      <c r="H73" s="106">
        <f t="shared" si="20"/>
        <v>35241</v>
      </c>
      <c r="I73" s="296">
        <v>19050</v>
      </c>
      <c r="J73" s="135">
        <v>255</v>
      </c>
      <c r="K73" s="135">
        <v>10332</v>
      </c>
      <c r="L73" s="135">
        <v>7254</v>
      </c>
      <c r="M73" s="106">
        <f t="shared" si="21"/>
        <v>36891</v>
      </c>
      <c r="N73" s="104">
        <f t="shared" si="22"/>
        <v>1650</v>
      </c>
      <c r="O73" s="107">
        <f t="shared" si="23"/>
        <v>4.682046479952328E-2</v>
      </c>
      <c r="P73" s="20"/>
      <c r="Q73" s="12"/>
      <c r="R73" s="12"/>
      <c r="S73" s="45"/>
      <c r="T73" s="12"/>
      <c r="U73" s="12"/>
      <c r="V73" s="12"/>
      <c r="W73" s="12"/>
      <c r="X73" s="12"/>
    </row>
    <row r="74" spans="1:24" s="13" customFormat="1" ht="15.75" customHeight="1" x14ac:dyDescent="0.2">
      <c r="A74" s="133"/>
      <c r="B74" s="114"/>
      <c r="C74" s="359" t="s">
        <v>37</v>
      </c>
      <c r="D74" s="296">
        <v>17250</v>
      </c>
      <c r="E74" s="135">
        <v>255</v>
      </c>
      <c r="F74" s="135">
        <v>9693</v>
      </c>
      <c r="G74" s="135">
        <v>6993</v>
      </c>
      <c r="H74" s="106">
        <f t="shared" si="20"/>
        <v>34191</v>
      </c>
      <c r="I74" s="296">
        <v>18000</v>
      </c>
      <c r="J74" s="135">
        <v>255</v>
      </c>
      <c r="K74" s="135">
        <v>10332</v>
      </c>
      <c r="L74" s="135">
        <v>7254</v>
      </c>
      <c r="M74" s="106">
        <f t="shared" si="21"/>
        <v>35841</v>
      </c>
      <c r="N74" s="104">
        <f t="shared" si="22"/>
        <v>1650</v>
      </c>
      <c r="O74" s="107">
        <f t="shared" si="23"/>
        <v>4.8258313591295954E-2</v>
      </c>
      <c r="P74" s="20"/>
      <c r="Q74" s="12"/>
      <c r="R74" s="12"/>
      <c r="S74" s="45"/>
      <c r="T74" s="12"/>
      <c r="U74" s="12"/>
      <c r="V74" s="12"/>
      <c r="W74" s="12"/>
      <c r="X74" s="12"/>
    </row>
    <row r="75" spans="1:24" s="13" customFormat="1" ht="15.75" customHeight="1" x14ac:dyDescent="0.2">
      <c r="A75" s="133"/>
      <c r="B75" s="114"/>
      <c r="C75" s="359" t="s">
        <v>92</v>
      </c>
      <c r="D75" s="320">
        <v>2736</v>
      </c>
      <c r="E75" s="321">
        <v>255</v>
      </c>
      <c r="F75" s="301">
        <v>9693</v>
      </c>
      <c r="G75" s="301">
        <v>6993</v>
      </c>
      <c r="H75" s="112">
        <f t="shared" si="20"/>
        <v>19677</v>
      </c>
      <c r="I75" s="320">
        <v>2826</v>
      </c>
      <c r="J75" s="321">
        <v>255</v>
      </c>
      <c r="K75" s="301">
        <v>10332</v>
      </c>
      <c r="L75" s="301">
        <v>7254</v>
      </c>
      <c r="M75" s="112">
        <f t="shared" si="21"/>
        <v>20667</v>
      </c>
      <c r="N75" s="111">
        <f t="shared" si="22"/>
        <v>990</v>
      </c>
      <c r="O75" s="113">
        <f t="shared" si="23"/>
        <v>5.0312547644458E-2</v>
      </c>
      <c r="P75" s="20"/>
      <c r="Q75" s="12"/>
      <c r="R75" s="12"/>
      <c r="S75" s="45"/>
      <c r="T75" s="12"/>
      <c r="U75" s="12"/>
      <c r="V75" s="12"/>
      <c r="W75" s="12"/>
      <c r="X75" s="12"/>
    </row>
    <row r="76" spans="1:24" s="13" customFormat="1" ht="15.75" customHeight="1" x14ac:dyDescent="0.2">
      <c r="A76" s="136"/>
      <c r="B76" s="137" t="s">
        <v>11</v>
      </c>
      <c r="C76" s="367"/>
      <c r="D76" s="296"/>
      <c r="E76" s="135"/>
      <c r="F76" s="135"/>
      <c r="G76" s="135"/>
      <c r="H76" s="106"/>
      <c r="I76" s="296"/>
      <c r="J76" s="135"/>
      <c r="K76" s="135"/>
      <c r="L76" s="135"/>
      <c r="M76" s="106"/>
      <c r="N76" s="104"/>
      <c r="O76" s="107"/>
      <c r="P76" s="20"/>
      <c r="Q76" s="12"/>
      <c r="R76" s="12"/>
      <c r="S76" s="45"/>
      <c r="T76" s="12"/>
      <c r="U76" s="12"/>
      <c r="V76" s="12"/>
      <c r="W76" s="12"/>
      <c r="X76" s="12"/>
    </row>
    <row r="77" spans="1:24" s="13" customFormat="1" ht="15.75" customHeight="1" x14ac:dyDescent="0.2">
      <c r="A77" s="133"/>
      <c r="B77" s="114"/>
      <c r="C77" s="182" t="s">
        <v>133</v>
      </c>
      <c r="D77" s="296">
        <v>36748</v>
      </c>
      <c r="E77" s="135">
        <v>255</v>
      </c>
      <c r="F77" s="135">
        <v>9693</v>
      </c>
      <c r="G77" s="135">
        <v>6993</v>
      </c>
      <c r="H77" s="106">
        <f>SUM(D77:G77)</f>
        <v>53689</v>
      </c>
      <c r="I77" s="296">
        <v>38218</v>
      </c>
      <c r="J77" s="135">
        <v>255</v>
      </c>
      <c r="K77" s="135">
        <v>10332</v>
      </c>
      <c r="L77" s="135">
        <v>7254</v>
      </c>
      <c r="M77" s="106">
        <f>I77+J77+K77+L77</f>
        <v>56059</v>
      </c>
      <c r="N77" s="104">
        <f>M77-H77</f>
        <v>2370</v>
      </c>
      <c r="O77" s="107">
        <f>N77/H77</f>
        <v>4.4143120564733927E-2</v>
      </c>
      <c r="P77" s="20"/>
      <c r="Q77" s="12"/>
      <c r="R77" s="12"/>
      <c r="S77" s="45"/>
      <c r="T77" s="12"/>
      <c r="U77" s="12"/>
      <c r="V77" s="12"/>
      <c r="W77" s="12"/>
      <c r="X77" s="12"/>
    </row>
    <row r="78" spans="1:24" s="13" customFormat="1" ht="15.75" customHeight="1" x14ac:dyDescent="0.2">
      <c r="A78" s="133"/>
      <c r="B78" s="114"/>
      <c r="C78" s="359" t="s">
        <v>30</v>
      </c>
      <c r="D78" s="296">
        <v>34580</v>
      </c>
      <c r="E78" s="135">
        <v>255</v>
      </c>
      <c r="F78" s="135">
        <v>9693</v>
      </c>
      <c r="G78" s="135">
        <v>6993</v>
      </c>
      <c r="H78" s="106">
        <f t="shared" ref="H78:H79" si="27">SUM(D78:G78)</f>
        <v>51521</v>
      </c>
      <c r="I78" s="296">
        <v>36309</v>
      </c>
      <c r="J78" s="135">
        <v>255</v>
      </c>
      <c r="K78" s="135">
        <v>10332</v>
      </c>
      <c r="L78" s="135">
        <v>7254</v>
      </c>
      <c r="M78" s="106">
        <f>I78+J78+K78+L78</f>
        <v>54150</v>
      </c>
      <c r="N78" s="104">
        <f>M78-H78</f>
        <v>2629</v>
      </c>
      <c r="O78" s="107">
        <f>N78/H78</f>
        <v>5.1027736262883094E-2</v>
      </c>
      <c r="P78" s="20"/>
      <c r="Q78" s="12"/>
      <c r="R78" s="12"/>
      <c r="S78" s="45"/>
      <c r="T78" s="12"/>
      <c r="U78" s="12"/>
      <c r="V78" s="12"/>
      <c r="W78" s="12"/>
      <c r="X78" s="12"/>
    </row>
    <row r="79" spans="1:24" s="13" customFormat="1" ht="15.75" customHeight="1" x14ac:dyDescent="0.2">
      <c r="A79" s="133"/>
      <c r="B79" s="114"/>
      <c r="C79" s="359" t="s">
        <v>31</v>
      </c>
      <c r="D79" s="296">
        <v>14580</v>
      </c>
      <c r="E79" s="135">
        <v>255</v>
      </c>
      <c r="F79" s="135">
        <v>9693</v>
      </c>
      <c r="G79" s="135">
        <v>6993</v>
      </c>
      <c r="H79" s="106">
        <f t="shared" si="27"/>
        <v>31521</v>
      </c>
      <c r="I79" s="296">
        <v>15030</v>
      </c>
      <c r="J79" s="135">
        <v>255</v>
      </c>
      <c r="K79" s="135">
        <v>10332</v>
      </c>
      <c r="L79" s="135">
        <v>7254</v>
      </c>
      <c r="M79" s="106">
        <f>I79+J79+K79+L79</f>
        <v>32871</v>
      </c>
      <c r="N79" s="104">
        <f>M79-H79</f>
        <v>1350</v>
      </c>
      <c r="O79" s="107">
        <f>N79/H79</f>
        <v>4.2828590463500522E-2</v>
      </c>
      <c r="P79" s="20"/>
      <c r="Q79" s="12"/>
      <c r="R79" s="12"/>
      <c r="S79" s="45"/>
      <c r="T79" s="12"/>
      <c r="U79" s="12"/>
      <c r="V79" s="12"/>
      <c r="W79" s="12"/>
      <c r="X79" s="12"/>
    </row>
    <row r="80" spans="1:24" s="13" customFormat="1" ht="15.75" customHeight="1" x14ac:dyDescent="0.2">
      <c r="A80" s="133"/>
      <c r="B80" s="114"/>
      <c r="C80" s="359" t="s">
        <v>27</v>
      </c>
      <c r="D80" s="296">
        <v>18300</v>
      </c>
      <c r="E80" s="135">
        <v>255</v>
      </c>
      <c r="F80" s="135">
        <v>9693</v>
      </c>
      <c r="G80" s="135">
        <v>6993</v>
      </c>
      <c r="H80" s="106">
        <f>D80+E80+F80+G80</f>
        <v>35241</v>
      </c>
      <c r="I80" s="296">
        <v>19050</v>
      </c>
      <c r="J80" s="135">
        <v>255</v>
      </c>
      <c r="K80" s="135">
        <v>10332</v>
      </c>
      <c r="L80" s="135">
        <v>7254</v>
      </c>
      <c r="M80" s="106">
        <f>I80+J80+K80+L80</f>
        <v>36891</v>
      </c>
      <c r="N80" s="104">
        <f>M80-H80</f>
        <v>1650</v>
      </c>
      <c r="O80" s="107">
        <f>N80/H80</f>
        <v>4.682046479952328E-2</v>
      </c>
      <c r="P80" s="20"/>
      <c r="Q80" s="12"/>
      <c r="R80" s="12"/>
      <c r="S80" s="45"/>
      <c r="T80" s="12"/>
      <c r="U80" s="12"/>
      <c r="V80" s="12"/>
      <c r="W80" s="12"/>
      <c r="X80" s="12"/>
    </row>
    <row r="81" spans="1:24" s="13" customFormat="1" ht="15.75" customHeight="1" thickBot="1" x14ac:dyDescent="0.25">
      <c r="A81" s="138"/>
      <c r="B81" s="139"/>
      <c r="C81" s="368" t="s">
        <v>32</v>
      </c>
      <c r="D81" s="310">
        <v>27688</v>
      </c>
      <c r="E81" s="311">
        <v>255</v>
      </c>
      <c r="F81" s="311">
        <v>9693</v>
      </c>
      <c r="G81" s="311">
        <v>6993</v>
      </c>
      <c r="H81" s="125">
        <f>D81+E81+F81+G81</f>
        <v>44629</v>
      </c>
      <c r="I81" s="310">
        <v>29000</v>
      </c>
      <c r="J81" s="311">
        <v>255</v>
      </c>
      <c r="K81" s="311">
        <v>10332</v>
      </c>
      <c r="L81" s="311">
        <v>7254</v>
      </c>
      <c r="M81" s="125">
        <f>I81+J81+K81+L81</f>
        <v>46841</v>
      </c>
      <c r="N81" s="393">
        <f>M81-H81</f>
        <v>2212</v>
      </c>
      <c r="O81" s="126">
        <f>N81/H81</f>
        <v>4.9564184722937998E-2</v>
      </c>
      <c r="P81" s="20"/>
      <c r="Q81" s="12"/>
      <c r="R81" s="12"/>
      <c r="S81" s="45"/>
      <c r="T81" s="12"/>
      <c r="U81" s="12"/>
      <c r="V81" s="12"/>
      <c r="W81" s="12"/>
      <c r="X81" s="12"/>
    </row>
    <row r="82" spans="1:24" s="7" customFormat="1" ht="21.75" customHeight="1" x14ac:dyDescent="0.25">
      <c r="A82" s="4"/>
      <c r="B82" s="8" t="s">
        <v>20</v>
      </c>
      <c r="C82" s="4"/>
      <c r="D82" s="3"/>
      <c r="E82" s="3"/>
      <c r="F82" s="3"/>
      <c r="G82" s="3"/>
      <c r="H82" s="3"/>
      <c r="I82" s="3"/>
      <c r="J82" s="3"/>
      <c r="K82" s="3"/>
      <c r="L82" s="3"/>
      <c r="M82" s="3"/>
      <c r="N82" s="3"/>
      <c r="O82" s="9"/>
      <c r="P82" s="6"/>
      <c r="Q82" s="6"/>
      <c r="R82" s="6"/>
      <c r="S82" s="6"/>
      <c r="T82" s="6"/>
      <c r="U82" s="6"/>
      <c r="V82" s="6"/>
      <c r="W82" s="6"/>
      <c r="X82" s="6"/>
    </row>
    <row r="83" spans="1:24" s="46" customFormat="1" ht="15" x14ac:dyDescent="0.2">
      <c r="A83" s="49"/>
      <c r="B83" s="197"/>
      <c r="C83" s="49" t="s">
        <v>126</v>
      </c>
      <c r="D83" s="44"/>
      <c r="E83" s="44"/>
      <c r="F83" s="44"/>
      <c r="G83" s="44"/>
      <c r="H83" s="44"/>
      <c r="I83" s="44"/>
      <c r="J83" s="44"/>
      <c r="K83" s="44"/>
      <c r="L83" s="44"/>
      <c r="M83" s="44"/>
      <c r="N83" s="44"/>
      <c r="O83" s="50"/>
      <c r="P83" s="45"/>
      <c r="Q83" s="45"/>
      <c r="R83" s="45"/>
      <c r="S83" s="45"/>
      <c r="T83" s="45"/>
      <c r="U83" s="45"/>
      <c r="V83" s="45"/>
      <c r="W83" s="45"/>
      <c r="X83" s="45"/>
    </row>
    <row r="84" spans="1:24" s="13" customFormat="1" ht="12.75" customHeight="1" x14ac:dyDescent="0.2">
      <c r="A84" s="17"/>
      <c r="B84" s="17"/>
      <c r="C84" s="70" t="s">
        <v>71</v>
      </c>
      <c r="D84" s="71"/>
      <c r="E84" s="71"/>
      <c r="F84" s="71"/>
      <c r="G84" s="71"/>
      <c r="H84" s="71"/>
      <c r="I84" s="71"/>
      <c r="J84" s="71"/>
      <c r="K84" s="71"/>
      <c r="L84" s="71"/>
      <c r="M84" s="71"/>
      <c r="N84" s="71"/>
      <c r="O84" s="289"/>
      <c r="P84" s="12"/>
      <c r="Q84" s="12"/>
      <c r="R84" s="12"/>
      <c r="S84" s="45"/>
      <c r="T84" s="12"/>
      <c r="U84" s="12"/>
      <c r="V84" s="12"/>
      <c r="W84" s="12"/>
      <c r="X84" s="12"/>
    </row>
    <row r="85" spans="1:24" s="13" customFormat="1" ht="12.75" customHeight="1" x14ac:dyDescent="0.2">
      <c r="A85" s="17"/>
      <c r="B85" s="17"/>
      <c r="C85" s="69" t="s">
        <v>53</v>
      </c>
      <c r="D85" s="71"/>
      <c r="E85" s="71"/>
      <c r="F85" s="71"/>
      <c r="G85" s="71"/>
      <c r="H85" s="71"/>
      <c r="I85" s="71"/>
      <c r="J85" s="71"/>
      <c r="K85" s="71"/>
      <c r="L85" s="71"/>
      <c r="M85" s="71"/>
      <c r="N85" s="71"/>
      <c r="O85" s="72"/>
      <c r="P85" s="12"/>
      <c r="Q85" s="12"/>
      <c r="R85" s="12"/>
      <c r="S85" s="45"/>
      <c r="T85" s="12"/>
      <c r="U85" s="12"/>
      <c r="V85" s="12"/>
      <c r="W85" s="12"/>
      <c r="X85" s="12"/>
    </row>
    <row r="86" spans="1:24" s="13" customFormat="1" x14ac:dyDescent="0.2">
      <c r="C86" s="399" t="s">
        <v>107</v>
      </c>
      <c r="D86" s="399"/>
      <c r="E86" s="399"/>
      <c r="F86" s="399"/>
      <c r="G86" s="399"/>
      <c r="H86" s="399"/>
      <c r="I86" s="399"/>
      <c r="J86" s="399"/>
      <c r="K86" s="399"/>
      <c r="L86" s="399"/>
      <c r="M86" s="399"/>
      <c r="N86" s="399"/>
      <c r="O86" s="399"/>
      <c r="P86" s="12"/>
      <c r="Q86" s="12"/>
      <c r="R86" s="12"/>
      <c r="S86" s="45"/>
      <c r="T86" s="12"/>
      <c r="U86" s="12"/>
      <c r="V86" s="12"/>
      <c r="W86" s="12"/>
      <c r="X86" s="12"/>
    </row>
    <row r="87" spans="1:24" s="13" customFormat="1" ht="12.75" customHeight="1" x14ac:dyDescent="0.2">
      <c r="C87" s="73" t="s">
        <v>72</v>
      </c>
      <c r="D87" s="74"/>
      <c r="E87" s="74"/>
      <c r="F87" s="74"/>
      <c r="G87" s="74"/>
      <c r="H87" s="75"/>
      <c r="I87" s="74"/>
      <c r="J87" s="74"/>
      <c r="K87" s="74"/>
      <c r="L87" s="74"/>
      <c r="M87" s="75"/>
      <c r="N87" s="74"/>
      <c r="O87" s="75"/>
      <c r="P87" s="12"/>
      <c r="Q87" s="12"/>
      <c r="R87" s="12"/>
      <c r="S87" s="45"/>
      <c r="T87" s="12"/>
      <c r="U87" s="12"/>
      <c r="V87" s="12"/>
      <c r="W87" s="12"/>
      <c r="X87" s="12"/>
    </row>
    <row r="88" spans="1:24" s="13" customFormat="1" ht="12" customHeight="1" x14ac:dyDescent="0.2">
      <c r="C88" s="398" t="s">
        <v>85</v>
      </c>
      <c r="D88" s="398"/>
      <c r="E88" s="398"/>
      <c r="F88" s="398"/>
      <c r="G88" s="398"/>
      <c r="H88" s="398"/>
      <c r="I88" s="398"/>
      <c r="J88" s="398"/>
      <c r="K88" s="398"/>
      <c r="L88" s="398"/>
      <c r="M88" s="398"/>
      <c r="N88" s="398"/>
      <c r="O88" s="398"/>
      <c r="P88" s="12"/>
      <c r="Q88" s="12"/>
      <c r="R88" s="12"/>
      <c r="S88" s="45"/>
      <c r="T88" s="12"/>
      <c r="U88" s="12"/>
      <c r="V88" s="12"/>
      <c r="W88" s="12"/>
      <c r="X88" s="12"/>
    </row>
    <row r="89" spans="1:24" ht="12.75" customHeight="1" x14ac:dyDescent="0.2">
      <c r="C89" s="76" t="s">
        <v>54</v>
      </c>
      <c r="D89" s="74"/>
      <c r="E89" s="74"/>
      <c r="F89" s="74"/>
      <c r="G89" s="74"/>
      <c r="H89" s="75"/>
      <c r="I89" s="74"/>
      <c r="J89" s="74"/>
      <c r="K89" s="74"/>
      <c r="L89" s="74"/>
      <c r="M89" s="75"/>
      <c r="N89" s="74"/>
      <c r="O89" s="75"/>
    </row>
    <row r="90" spans="1:24" ht="24.75" customHeight="1" x14ac:dyDescent="0.2">
      <c r="C90" s="395" t="s">
        <v>136</v>
      </c>
      <c r="D90" s="395"/>
      <c r="E90" s="395"/>
      <c r="F90" s="395"/>
      <c r="G90" s="395"/>
      <c r="H90" s="395"/>
      <c r="I90" s="395"/>
      <c r="J90" s="395"/>
      <c r="K90" s="395"/>
      <c r="L90" s="395"/>
      <c r="M90" s="395"/>
      <c r="N90" s="395"/>
      <c r="O90" s="395"/>
    </row>
    <row r="91" spans="1:24" x14ac:dyDescent="0.2">
      <c r="C91" s="15" t="s">
        <v>127</v>
      </c>
    </row>
    <row r="92" spans="1:24" x14ac:dyDescent="0.2">
      <c r="C92" s="69" t="s">
        <v>74</v>
      </c>
    </row>
    <row r="94" spans="1:24" x14ac:dyDescent="0.2">
      <c r="M94" s="14"/>
      <c r="N94" s="14"/>
      <c r="O94" s="14"/>
      <c r="V94" s="15"/>
      <c r="W94" s="15"/>
      <c r="X94" s="15"/>
    </row>
    <row r="95" spans="1:24" x14ac:dyDescent="0.2">
      <c r="L95" s="294"/>
      <c r="M95" s="247"/>
      <c r="N95" s="14"/>
      <c r="O95" s="14"/>
      <c r="W95" s="15"/>
      <c r="X95" s="15"/>
    </row>
    <row r="96" spans="1:24" x14ac:dyDescent="0.2">
      <c r="M96" s="247"/>
      <c r="N96" s="14"/>
      <c r="O96" s="14"/>
      <c r="W96" s="15"/>
      <c r="X96" s="15"/>
    </row>
    <row r="97" spans="13:24" x14ac:dyDescent="0.2">
      <c r="M97" s="247"/>
      <c r="N97" s="14"/>
      <c r="O97" s="14"/>
      <c r="W97" s="15"/>
      <c r="X97" s="15"/>
    </row>
    <row r="98" spans="13:24" x14ac:dyDescent="0.2">
      <c r="N98" s="14"/>
      <c r="O98" s="14"/>
      <c r="W98" s="15"/>
      <c r="X98" s="15"/>
    </row>
    <row r="99" spans="13:24" x14ac:dyDescent="0.2">
      <c r="N99" s="14"/>
      <c r="O99" s="14"/>
      <c r="W99" s="15"/>
      <c r="X99" s="15"/>
    </row>
    <row r="100" spans="13:24" x14ac:dyDescent="0.2">
      <c r="M100" s="14"/>
      <c r="N100" s="14"/>
      <c r="O100" s="14"/>
      <c r="V100" s="15"/>
      <c r="W100" s="15"/>
      <c r="X100" s="15"/>
    </row>
    <row r="101" spans="13:24" x14ac:dyDescent="0.2">
      <c r="M101" s="14"/>
      <c r="N101" s="14"/>
      <c r="O101" s="14"/>
      <c r="V101" s="15"/>
      <c r="W101" s="15"/>
      <c r="X101" s="15"/>
    </row>
    <row r="102" spans="13:24" x14ac:dyDescent="0.2">
      <c r="M102" s="14"/>
      <c r="N102" s="14"/>
      <c r="O102" s="26"/>
      <c r="V102" s="15"/>
      <c r="W102" s="15"/>
      <c r="X102" s="15"/>
    </row>
    <row r="103" spans="13:24" x14ac:dyDescent="0.2">
      <c r="M103" s="14"/>
      <c r="N103" s="14"/>
      <c r="O103" s="14"/>
      <c r="V103" s="15"/>
      <c r="W103" s="15"/>
      <c r="X103" s="15"/>
    </row>
  </sheetData>
  <mergeCells count="7">
    <mergeCell ref="C90:O90"/>
    <mergeCell ref="N4:O4"/>
    <mergeCell ref="C88:O88"/>
    <mergeCell ref="C86:O86"/>
    <mergeCell ref="D5:H5"/>
    <mergeCell ref="I5:M5"/>
    <mergeCell ref="N5:O5"/>
  </mergeCells>
  <phoneticPr fontId="0" type="noConversion"/>
  <printOptions horizontalCentered="1"/>
  <pageMargins left="0.25" right="0.25" top="0.75" bottom="0.75" header="0.3" footer="0.3"/>
  <pageSetup scale="54" fitToHeight="2" orientation="landscape" r:id="rId1"/>
  <headerFooter alignWithMargins="0"/>
  <rowBreaks count="1" manualBreakCount="1">
    <brk id="40"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1"/>
  <sheetViews>
    <sheetView view="pageBreakPreview" zoomScale="80" zoomScaleNormal="75" zoomScaleSheetLayoutView="80" workbookViewId="0">
      <selection activeCell="G53" sqref="G53"/>
    </sheetView>
  </sheetViews>
  <sheetFormatPr defaultColWidth="9.140625" defaultRowHeight="12.75" x14ac:dyDescent="0.2"/>
  <cols>
    <col min="1" max="1" width="2" style="15" customWidth="1"/>
    <col min="2" max="2" width="2.28515625" style="15" customWidth="1"/>
    <col min="3" max="3" width="60" style="15" customWidth="1"/>
    <col min="4" max="4" width="11" style="340" bestFit="1" customWidth="1"/>
    <col min="5" max="7" width="10.7109375" style="340" bestFit="1" customWidth="1"/>
    <col min="8" max="8" width="10.7109375" style="341" bestFit="1" customWidth="1"/>
    <col min="9" max="9" width="12.5703125" style="15" bestFit="1" customWidth="1"/>
    <col min="10" max="10" width="11.140625" style="15" bestFit="1" customWidth="1"/>
    <col min="11" max="11" width="12.5703125" style="15" bestFit="1" customWidth="1"/>
    <col min="12" max="12" width="10.85546875" style="15" customWidth="1"/>
    <col min="13" max="13" width="12.5703125" style="21" bestFit="1" customWidth="1"/>
    <col min="14" max="14" width="10.85546875" style="15" customWidth="1"/>
    <col min="15" max="15" width="10.85546875" style="21" customWidth="1"/>
    <col min="16" max="16" width="8.85546875" style="14" customWidth="1"/>
    <col min="17" max="17" width="10.42578125" style="14" customWidth="1"/>
    <col min="18" max="18" width="9.7109375" style="14" customWidth="1"/>
    <col min="19" max="24" width="8.85546875" style="14" customWidth="1"/>
    <col min="25" max="16384" width="9.140625" style="15"/>
  </cols>
  <sheetData>
    <row r="1" spans="1:24" ht="18" x14ac:dyDescent="0.25">
      <c r="A1" s="77" t="s">
        <v>33</v>
      </c>
      <c r="B1" s="77"/>
      <c r="C1" s="77"/>
      <c r="D1" s="77"/>
      <c r="E1" s="77"/>
      <c r="F1" s="77"/>
      <c r="G1" s="77"/>
      <c r="H1" s="77"/>
      <c r="I1" s="77"/>
      <c r="J1" s="77"/>
      <c r="K1" s="77"/>
      <c r="L1" s="77"/>
      <c r="M1" s="77"/>
      <c r="N1" s="77"/>
      <c r="O1" s="77"/>
    </row>
    <row r="2" spans="1:24" ht="18" x14ac:dyDescent="0.25">
      <c r="A2" s="77" t="s">
        <v>111</v>
      </c>
      <c r="B2" s="77"/>
      <c r="C2" s="77"/>
      <c r="D2" s="77"/>
      <c r="E2" s="77"/>
      <c r="F2" s="77"/>
      <c r="G2" s="77"/>
      <c r="H2" s="77"/>
      <c r="I2" s="77"/>
      <c r="J2" s="77"/>
      <c r="K2" s="77"/>
      <c r="L2" s="77"/>
      <c r="M2" s="77"/>
      <c r="N2" s="77"/>
      <c r="O2" s="77"/>
    </row>
    <row r="3" spans="1:24" ht="18.75" thickBot="1" x14ac:dyDescent="0.3">
      <c r="A3" s="78" t="s">
        <v>51</v>
      </c>
      <c r="B3" s="78"/>
      <c r="C3" s="78"/>
      <c r="D3" s="78"/>
      <c r="E3" s="78"/>
      <c r="F3" s="78"/>
      <c r="G3" s="78"/>
      <c r="H3" s="78"/>
      <c r="I3" s="78"/>
      <c r="J3" s="78"/>
      <c r="K3" s="78"/>
      <c r="L3" s="78"/>
      <c r="M3" s="78"/>
      <c r="N3" s="78"/>
      <c r="O3" s="78"/>
    </row>
    <row r="4" spans="1:24" s="1" customFormat="1" ht="15.75" x14ac:dyDescent="0.25">
      <c r="A4" s="140"/>
      <c r="B4" s="141"/>
      <c r="C4" s="141"/>
      <c r="D4" s="323"/>
      <c r="E4" s="324"/>
      <c r="F4" s="324"/>
      <c r="G4" s="324"/>
      <c r="H4" s="325"/>
      <c r="I4" s="143"/>
      <c r="J4" s="143"/>
      <c r="K4" s="143"/>
      <c r="L4" s="143"/>
      <c r="M4" s="143"/>
      <c r="N4" s="404" t="s">
        <v>1</v>
      </c>
      <c r="O4" s="405"/>
      <c r="P4" s="2"/>
      <c r="Q4" s="2"/>
      <c r="R4" s="2"/>
      <c r="S4" s="2"/>
      <c r="T4" s="2"/>
      <c r="U4" s="2"/>
      <c r="V4" s="2"/>
      <c r="W4" s="2"/>
      <c r="X4" s="2"/>
    </row>
    <row r="5" spans="1:24" s="1" customFormat="1" ht="16.5" thickBot="1" x14ac:dyDescent="0.3">
      <c r="A5" s="145"/>
      <c r="B5" s="146"/>
      <c r="C5" s="146"/>
      <c r="D5" s="407" t="s">
        <v>103</v>
      </c>
      <c r="E5" s="408"/>
      <c r="F5" s="408"/>
      <c r="G5" s="408"/>
      <c r="H5" s="409"/>
      <c r="I5" s="410" t="s">
        <v>110</v>
      </c>
      <c r="J5" s="411"/>
      <c r="K5" s="411"/>
      <c r="L5" s="411"/>
      <c r="M5" s="411"/>
      <c r="N5" s="412" t="s">
        <v>18</v>
      </c>
      <c r="O5" s="413"/>
      <c r="P5" s="2"/>
      <c r="Q5" s="2"/>
      <c r="R5" s="2"/>
      <c r="S5" s="2"/>
      <c r="T5" s="2"/>
      <c r="U5" s="2"/>
      <c r="V5" s="2"/>
      <c r="W5" s="2"/>
      <c r="X5" s="2"/>
    </row>
    <row r="6" spans="1:24" s="344" customFormat="1" ht="15.75" x14ac:dyDescent="0.25">
      <c r="A6" s="342"/>
      <c r="B6" s="343"/>
      <c r="C6" s="343"/>
      <c r="D6" s="322" t="s">
        <v>104</v>
      </c>
      <c r="E6" s="85" t="s">
        <v>104</v>
      </c>
      <c r="F6" s="85" t="s">
        <v>104</v>
      </c>
      <c r="G6" s="85" t="s">
        <v>104</v>
      </c>
      <c r="H6" s="86" t="s">
        <v>104</v>
      </c>
      <c r="I6" s="322" t="str">
        <f>Resident!I6</f>
        <v>FY 2018</v>
      </c>
      <c r="J6" s="85" t="str">
        <f>Resident!J6</f>
        <v>FY 2018</v>
      </c>
      <c r="K6" s="85" t="str">
        <f>Resident!K6</f>
        <v>FY 2018</v>
      </c>
      <c r="L6" s="85" t="str">
        <f>Resident!L6</f>
        <v>FY 2018</v>
      </c>
      <c r="M6" s="381" t="str">
        <f>Resident!M6</f>
        <v>FY 2018</v>
      </c>
      <c r="N6" s="147" t="s">
        <v>14</v>
      </c>
      <c r="O6" s="148" t="s">
        <v>15</v>
      </c>
    </row>
    <row r="7" spans="1:24" s="1" customFormat="1" ht="19.5" thickBot="1" x14ac:dyDescent="0.3">
      <c r="A7" s="149" t="s">
        <v>0</v>
      </c>
      <c r="B7" s="150"/>
      <c r="C7" s="150"/>
      <c r="D7" s="326" t="s">
        <v>93</v>
      </c>
      <c r="E7" s="327" t="s">
        <v>94</v>
      </c>
      <c r="F7" s="327" t="s">
        <v>95</v>
      </c>
      <c r="G7" s="327" t="s">
        <v>96</v>
      </c>
      <c r="H7" s="328" t="s">
        <v>16</v>
      </c>
      <c r="I7" s="291" t="s">
        <v>93</v>
      </c>
      <c r="J7" s="91" t="s">
        <v>94</v>
      </c>
      <c r="K7" s="91" t="s">
        <v>95</v>
      </c>
      <c r="L7" s="91" t="s">
        <v>96</v>
      </c>
      <c r="M7" s="382" t="s">
        <v>16</v>
      </c>
      <c r="N7" s="147" t="s">
        <v>1</v>
      </c>
      <c r="O7" s="154" t="s">
        <v>1</v>
      </c>
      <c r="P7" s="2"/>
      <c r="Q7" s="2"/>
      <c r="R7" s="2"/>
      <c r="S7" s="2"/>
      <c r="T7" s="2"/>
      <c r="U7" s="2"/>
      <c r="V7" s="2"/>
      <c r="W7" s="2"/>
      <c r="X7" s="2"/>
    </row>
    <row r="8" spans="1:24" ht="16.5" thickBot="1" x14ac:dyDescent="0.3">
      <c r="A8" s="51" t="s">
        <v>12</v>
      </c>
      <c r="B8" s="155"/>
      <c r="C8" s="156"/>
      <c r="D8" s="276"/>
      <c r="E8" s="236"/>
      <c r="F8" s="236"/>
      <c r="G8" s="236"/>
      <c r="H8" s="329"/>
      <c r="I8" s="156"/>
      <c r="J8" s="155"/>
      <c r="K8" s="155"/>
      <c r="L8" s="155"/>
      <c r="M8" s="383"/>
      <c r="N8" s="156"/>
      <c r="O8" s="157"/>
    </row>
    <row r="9" spans="1:24" ht="15.75" customHeight="1" x14ac:dyDescent="0.2">
      <c r="A9" s="158"/>
      <c r="B9" s="159" t="s">
        <v>2</v>
      </c>
      <c r="C9" s="159"/>
      <c r="D9" s="278"/>
      <c r="E9" s="237"/>
      <c r="F9" s="237"/>
      <c r="G9" s="237"/>
      <c r="H9" s="330"/>
      <c r="I9" s="160"/>
      <c r="J9" s="161"/>
      <c r="K9" s="161"/>
      <c r="L9" s="161"/>
      <c r="M9" s="384"/>
      <c r="N9" s="160"/>
      <c r="O9" s="162"/>
      <c r="Q9" s="47"/>
      <c r="R9" s="47"/>
      <c r="S9" s="47"/>
      <c r="T9" s="47"/>
    </row>
    <row r="10" spans="1:24" ht="15.75" customHeight="1" x14ac:dyDescent="0.2">
      <c r="A10" s="158"/>
      <c r="B10" s="159"/>
      <c r="C10" s="159" t="s">
        <v>21</v>
      </c>
      <c r="D10" s="248">
        <v>4884</v>
      </c>
      <c r="E10" s="249">
        <v>1526.1</v>
      </c>
      <c r="F10" s="183">
        <v>13590</v>
      </c>
      <c r="G10" s="250">
        <v>3496.5</v>
      </c>
      <c r="H10" s="167">
        <f>SUM(D10:G10)</f>
        <v>23496.6</v>
      </c>
      <c r="I10" s="163">
        <v>5124</v>
      </c>
      <c r="J10" s="164">
        <v>1601</v>
      </c>
      <c r="K10" s="183">
        <f>6999.9*2</f>
        <v>13999.8</v>
      </c>
      <c r="L10" s="250">
        <v>3627</v>
      </c>
      <c r="M10" s="385">
        <f>I10+J10+K10+L10</f>
        <v>24351.8</v>
      </c>
      <c r="N10" s="163">
        <f>M10-H10</f>
        <v>855.20000000000073</v>
      </c>
      <c r="O10" s="168">
        <f>N10/H10</f>
        <v>3.6396755275231341E-2</v>
      </c>
      <c r="Q10" s="26"/>
      <c r="R10" s="26"/>
      <c r="S10" s="26"/>
      <c r="T10" s="19"/>
    </row>
    <row r="11" spans="1:24" s="48" customFormat="1" ht="15.75" customHeight="1" x14ac:dyDescent="0.2">
      <c r="A11" s="158"/>
      <c r="B11" s="159"/>
      <c r="C11" s="169" t="s">
        <v>59</v>
      </c>
      <c r="D11" s="251">
        <v>5676</v>
      </c>
      <c r="E11" s="250">
        <v>1526.1</v>
      </c>
      <c r="F11" s="250">
        <v>13590</v>
      </c>
      <c r="G11" s="250">
        <v>3496.5</v>
      </c>
      <c r="H11" s="252">
        <f t="shared" ref="H11:H45" si="0">SUM(D11:G11)</f>
        <v>24288.6</v>
      </c>
      <c r="I11" s="163">
        <v>5952</v>
      </c>
      <c r="J11" s="164">
        <v>1601</v>
      </c>
      <c r="K11" s="183">
        <v>13999.8</v>
      </c>
      <c r="L11" s="250">
        <v>3627</v>
      </c>
      <c r="M11" s="385">
        <f t="shared" ref="M11:M24" si="1">I11+J11+K11+L11</f>
        <v>25179.8</v>
      </c>
      <c r="N11" s="163">
        <f>M11-H11</f>
        <v>891.20000000000073</v>
      </c>
      <c r="O11" s="168">
        <f>N11/H11</f>
        <v>3.6692110702140131E-2</v>
      </c>
      <c r="P11" s="45"/>
      <c r="Q11" s="26"/>
      <c r="R11" s="26"/>
      <c r="S11" s="26"/>
      <c r="T11" s="19"/>
      <c r="U11" s="47"/>
      <c r="V11" s="47"/>
      <c r="W11" s="47"/>
      <c r="X11" s="47"/>
    </row>
    <row r="12" spans="1:24" s="48" customFormat="1" ht="15.75" customHeight="1" x14ac:dyDescent="0.2">
      <c r="A12" s="158"/>
      <c r="B12" s="159"/>
      <c r="C12" s="159" t="s">
        <v>3</v>
      </c>
      <c r="D12" s="248">
        <v>7296</v>
      </c>
      <c r="E12" s="249">
        <v>1526.1</v>
      </c>
      <c r="F12" s="183">
        <v>13590</v>
      </c>
      <c r="G12" s="250">
        <v>3496.5</v>
      </c>
      <c r="H12" s="167">
        <f t="shared" si="0"/>
        <v>25908.6</v>
      </c>
      <c r="I12" s="163">
        <v>7656</v>
      </c>
      <c r="J12" s="164">
        <v>1601</v>
      </c>
      <c r="K12" s="183">
        <v>13999.8</v>
      </c>
      <c r="L12" s="250">
        <v>3627</v>
      </c>
      <c r="M12" s="385">
        <f t="shared" si="1"/>
        <v>26883.8</v>
      </c>
      <c r="N12" s="163">
        <f t="shared" ref="N12:N13" si="2">M12-H12</f>
        <v>975.20000000000073</v>
      </c>
      <c r="O12" s="168">
        <f t="shared" ref="O12:O13" si="3">N12/H12</f>
        <v>3.7640011424777901E-2</v>
      </c>
      <c r="P12" s="45"/>
      <c r="Q12" s="26"/>
      <c r="R12" s="26"/>
      <c r="S12" s="26"/>
      <c r="T12" s="19"/>
      <c r="U12" s="47"/>
      <c r="V12" s="47"/>
      <c r="W12" s="47"/>
      <c r="X12" s="47"/>
    </row>
    <row r="13" spans="1:24" s="48" customFormat="1" ht="15.75" customHeight="1" x14ac:dyDescent="0.2">
      <c r="A13" s="158"/>
      <c r="B13" s="159"/>
      <c r="C13" s="159" t="s">
        <v>4</v>
      </c>
      <c r="D13" s="248">
        <v>6456</v>
      </c>
      <c r="E13" s="249">
        <v>1526.1</v>
      </c>
      <c r="F13" s="183">
        <v>13590</v>
      </c>
      <c r="G13" s="250">
        <v>3496.5</v>
      </c>
      <c r="H13" s="167">
        <f t="shared" si="0"/>
        <v>25068.6</v>
      </c>
      <c r="I13" s="163">
        <v>6780</v>
      </c>
      <c r="J13" s="164">
        <v>1601</v>
      </c>
      <c r="K13" s="183">
        <v>13999.8</v>
      </c>
      <c r="L13" s="250">
        <v>3627</v>
      </c>
      <c r="M13" s="385">
        <f t="shared" si="1"/>
        <v>26007.8</v>
      </c>
      <c r="N13" s="163">
        <f t="shared" si="2"/>
        <v>939.20000000000073</v>
      </c>
      <c r="O13" s="168">
        <f t="shared" si="3"/>
        <v>3.7465195503538322E-2</v>
      </c>
      <c r="P13" s="47"/>
      <c r="Q13" s="26"/>
      <c r="R13" s="26"/>
      <c r="S13" s="26"/>
      <c r="T13" s="19"/>
      <c r="U13" s="47"/>
      <c r="V13" s="47"/>
      <c r="W13" s="47"/>
      <c r="X13" s="47"/>
    </row>
    <row r="14" spans="1:24" ht="15.75" customHeight="1" x14ac:dyDescent="0.2">
      <c r="A14" s="171"/>
      <c r="B14" s="172"/>
      <c r="C14" s="172" t="s">
        <v>58</v>
      </c>
      <c r="D14" s="253">
        <v>5052</v>
      </c>
      <c r="E14" s="254">
        <v>1526.1</v>
      </c>
      <c r="F14" s="255">
        <v>13590</v>
      </c>
      <c r="G14" s="256">
        <v>3496.5</v>
      </c>
      <c r="H14" s="177">
        <f t="shared" si="0"/>
        <v>23664.6</v>
      </c>
      <c r="I14" s="173">
        <v>5304</v>
      </c>
      <c r="J14" s="174">
        <v>1601</v>
      </c>
      <c r="K14" s="254">
        <v>13999.8</v>
      </c>
      <c r="L14" s="256">
        <v>3627</v>
      </c>
      <c r="M14" s="264">
        <f t="shared" si="1"/>
        <v>24531.8</v>
      </c>
      <c r="N14" s="173">
        <f>M14-H14</f>
        <v>867.20000000000073</v>
      </c>
      <c r="O14" s="178">
        <f>N14/H14</f>
        <v>3.664545354664777E-2</v>
      </c>
      <c r="Q14" s="26"/>
      <c r="R14" s="26"/>
      <c r="S14" s="26"/>
      <c r="T14" s="19"/>
    </row>
    <row r="15" spans="1:24" ht="15.75" customHeight="1" x14ac:dyDescent="0.2">
      <c r="A15" s="179"/>
      <c r="B15" s="180" t="s">
        <v>5</v>
      </c>
      <c r="C15" s="180"/>
      <c r="D15" s="248"/>
      <c r="E15" s="249"/>
      <c r="F15" s="257"/>
      <c r="G15" s="250"/>
      <c r="H15" s="167"/>
      <c r="I15" s="163"/>
      <c r="J15" s="164"/>
      <c r="K15" s="183"/>
      <c r="L15" s="250"/>
      <c r="M15" s="385"/>
      <c r="N15" s="163"/>
      <c r="O15" s="168"/>
    </row>
    <row r="16" spans="1:24" ht="15.75" customHeight="1" x14ac:dyDescent="0.2">
      <c r="A16" s="158"/>
      <c r="B16" s="159"/>
      <c r="C16" s="169" t="s">
        <v>21</v>
      </c>
      <c r="D16" s="183">
        <v>7224</v>
      </c>
      <c r="E16" s="249">
        <v>1537.1</v>
      </c>
      <c r="F16" s="183">
        <v>9693</v>
      </c>
      <c r="G16" s="250">
        <v>3496.5</v>
      </c>
      <c r="H16" s="167">
        <f t="shared" si="0"/>
        <v>21950.6</v>
      </c>
      <c r="I16" s="163">
        <v>7440</v>
      </c>
      <c r="J16" s="164">
        <v>1616</v>
      </c>
      <c r="K16" s="183">
        <v>10332</v>
      </c>
      <c r="L16" s="250">
        <v>3627</v>
      </c>
      <c r="M16" s="385">
        <f t="shared" si="1"/>
        <v>23015</v>
      </c>
      <c r="N16" s="163">
        <f t="shared" ref="N16:N17" si="4">M16-H16</f>
        <v>1064.4000000000015</v>
      </c>
      <c r="O16" s="168">
        <f t="shared" ref="O16:O24" si="5">N16/H16</f>
        <v>4.8490701848696686E-2</v>
      </c>
      <c r="P16" s="22"/>
    </row>
    <row r="17" spans="1:24" s="48" customFormat="1" ht="15.75" customHeight="1" x14ac:dyDescent="0.2">
      <c r="A17" s="158"/>
      <c r="B17" s="159"/>
      <c r="C17" s="182" t="s">
        <v>59</v>
      </c>
      <c r="D17" s="251">
        <v>8256</v>
      </c>
      <c r="E17" s="183">
        <v>1537.1</v>
      </c>
      <c r="F17" s="250">
        <v>9693</v>
      </c>
      <c r="G17" s="250">
        <v>3496.5</v>
      </c>
      <c r="H17" s="252">
        <f t="shared" si="0"/>
        <v>22982.6</v>
      </c>
      <c r="I17" s="163">
        <v>8496</v>
      </c>
      <c r="J17" s="164">
        <v>1616</v>
      </c>
      <c r="K17" s="183">
        <v>10332</v>
      </c>
      <c r="L17" s="250">
        <v>3627</v>
      </c>
      <c r="M17" s="385">
        <f t="shared" si="1"/>
        <v>24071</v>
      </c>
      <c r="N17" s="163">
        <f t="shared" si="4"/>
        <v>1088.4000000000015</v>
      </c>
      <c r="O17" s="168">
        <f t="shared" si="5"/>
        <v>4.7357566158746249E-2</v>
      </c>
      <c r="P17" s="26"/>
      <c r="Q17" s="47"/>
      <c r="R17" s="47"/>
      <c r="S17" s="47"/>
      <c r="T17" s="47"/>
      <c r="U17" s="47"/>
      <c r="V17" s="47"/>
      <c r="W17" s="47"/>
      <c r="X17" s="47"/>
    </row>
    <row r="18" spans="1:24" s="48" customFormat="1" ht="15.75" customHeight="1" x14ac:dyDescent="0.2">
      <c r="A18" s="158"/>
      <c r="B18" s="159"/>
      <c r="C18" s="182" t="s">
        <v>121</v>
      </c>
      <c r="D18" s="183">
        <v>11928</v>
      </c>
      <c r="E18" s="249">
        <v>1537.1</v>
      </c>
      <c r="F18" s="183">
        <v>9693</v>
      </c>
      <c r="G18" s="250">
        <v>3496.5</v>
      </c>
      <c r="H18" s="167">
        <f t="shared" si="0"/>
        <v>26654.6</v>
      </c>
      <c r="I18" s="163">
        <v>12288</v>
      </c>
      <c r="J18" s="164">
        <v>1616</v>
      </c>
      <c r="K18" s="183">
        <v>10332</v>
      </c>
      <c r="L18" s="250">
        <v>3627</v>
      </c>
      <c r="M18" s="385">
        <f t="shared" si="1"/>
        <v>27863</v>
      </c>
      <c r="N18" s="163">
        <f t="shared" ref="N18:N22" si="6">M18-H18</f>
        <v>1208.4000000000015</v>
      </c>
      <c r="O18" s="168">
        <f t="shared" ref="O18:O22" si="7">N18/H18</f>
        <v>4.5335514320229961E-2</v>
      </c>
      <c r="P18" s="26"/>
      <c r="Q18" s="47"/>
      <c r="R18" s="47"/>
      <c r="S18" s="47"/>
      <c r="T18" s="47"/>
      <c r="U18" s="47"/>
      <c r="V18" s="47"/>
      <c r="W18" s="47"/>
      <c r="X18" s="47"/>
    </row>
    <row r="19" spans="1:24" s="48" customFormat="1" ht="15.75" customHeight="1" x14ac:dyDescent="0.2">
      <c r="A19" s="158"/>
      <c r="B19" s="159"/>
      <c r="C19" s="182" t="s">
        <v>61</v>
      </c>
      <c r="D19" s="183">
        <v>11568</v>
      </c>
      <c r="E19" s="249">
        <v>1537.1</v>
      </c>
      <c r="F19" s="183">
        <v>9693</v>
      </c>
      <c r="G19" s="250">
        <v>3496.5</v>
      </c>
      <c r="H19" s="167">
        <f t="shared" si="0"/>
        <v>26294.6</v>
      </c>
      <c r="I19" s="163">
        <v>11916</v>
      </c>
      <c r="J19" s="164">
        <v>1616</v>
      </c>
      <c r="K19" s="183">
        <v>10332</v>
      </c>
      <c r="L19" s="250">
        <v>3627</v>
      </c>
      <c r="M19" s="385">
        <f t="shared" si="1"/>
        <v>27491</v>
      </c>
      <c r="N19" s="163">
        <f t="shared" si="6"/>
        <v>1196.4000000000015</v>
      </c>
      <c r="O19" s="168">
        <f t="shared" si="7"/>
        <v>4.5499836468324353E-2</v>
      </c>
      <c r="P19" s="26"/>
      <c r="Q19" s="47"/>
      <c r="R19" s="47"/>
      <c r="S19" s="47"/>
      <c r="T19" s="47"/>
      <c r="U19" s="47"/>
      <c r="V19" s="47"/>
      <c r="W19" s="47"/>
      <c r="X19" s="47"/>
    </row>
    <row r="20" spans="1:24" s="48" customFormat="1" ht="15.75" customHeight="1" x14ac:dyDescent="0.2">
      <c r="A20" s="158"/>
      <c r="B20" s="159"/>
      <c r="C20" s="182" t="s">
        <v>62</v>
      </c>
      <c r="D20" s="183">
        <v>10296</v>
      </c>
      <c r="E20" s="249">
        <v>1537.1</v>
      </c>
      <c r="F20" s="183">
        <v>9693</v>
      </c>
      <c r="G20" s="183">
        <v>3496.5</v>
      </c>
      <c r="H20" s="167">
        <f t="shared" si="0"/>
        <v>25022.6</v>
      </c>
      <c r="I20" s="163">
        <v>10608</v>
      </c>
      <c r="J20" s="164">
        <v>1616</v>
      </c>
      <c r="K20" s="183">
        <v>10332</v>
      </c>
      <c r="L20" s="250">
        <v>3627</v>
      </c>
      <c r="M20" s="385">
        <f t="shared" si="1"/>
        <v>26183</v>
      </c>
      <c r="N20" s="163">
        <f t="shared" si="6"/>
        <v>1160.4000000000015</v>
      </c>
      <c r="O20" s="168">
        <f t="shared" si="7"/>
        <v>4.637407783363845E-2</v>
      </c>
      <c r="P20" s="26"/>
      <c r="Q20" s="47"/>
      <c r="R20" s="47"/>
      <c r="S20" s="47"/>
      <c r="T20" s="47"/>
      <c r="U20" s="47"/>
      <c r="V20" s="47"/>
      <c r="W20" s="47"/>
      <c r="X20" s="47"/>
    </row>
    <row r="21" spans="1:24" s="48" customFormat="1" ht="15.75" customHeight="1" x14ac:dyDescent="0.2">
      <c r="A21" s="158"/>
      <c r="B21" s="159"/>
      <c r="C21" s="169" t="s">
        <v>124</v>
      </c>
      <c r="D21" s="183">
        <v>9396</v>
      </c>
      <c r="E21" s="249">
        <v>1537.1</v>
      </c>
      <c r="F21" s="183">
        <v>9693</v>
      </c>
      <c r="G21" s="250">
        <v>3496.5</v>
      </c>
      <c r="H21" s="167">
        <f t="shared" si="0"/>
        <v>24122.6</v>
      </c>
      <c r="I21" s="163">
        <v>9672</v>
      </c>
      <c r="J21" s="164">
        <v>1616</v>
      </c>
      <c r="K21" s="183">
        <v>10332</v>
      </c>
      <c r="L21" s="250">
        <v>3627</v>
      </c>
      <c r="M21" s="385">
        <f t="shared" si="1"/>
        <v>25247</v>
      </c>
      <c r="N21" s="163">
        <f t="shared" si="6"/>
        <v>1124.4000000000015</v>
      </c>
      <c r="O21" s="168">
        <f t="shared" si="7"/>
        <v>4.6611890923863988E-2</v>
      </c>
      <c r="P21" s="26"/>
      <c r="Q21" s="47"/>
      <c r="R21" s="47"/>
      <c r="S21" s="47"/>
      <c r="T21" s="47"/>
      <c r="U21" s="47"/>
      <c r="V21" s="47"/>
      <c r="W21" s="47"/>
      <c r="X21" s="47"/>
    </row>
    <row r="22" spans="1:24" s="48" customFormat="1" ht="15.75" customHeight="1" x14ac:dyDescent="0.2">
      <c r="A22" s="158"/>
      <c r="B22" s="159"/>
      <c r="C22" s="182" t="s">
        <v>125</v>
      </c>
      <c r="D22" s="183">
        <v>10632</v>
      </c>
      <c r="E22" s="249">
        <v>1537.1</v>
      </c>
      <c r="F22" s="183">
        <v>9693</v>
      </c>
      <c r="G22" s="250">
        <v>3496.5</v>
      </c>
      <c r="H22" s="167">
        <f t="shared" si="0"/>
        <v>25358.6</v>
      </c>
      <c r="I22" s="163">
        <v>12600</v>
      </c>
      <c r="J22" s="164">
        <v>1616</v>
      </c>
      <c r="K22" s="183">
        <v>10332</v>
      </c>
      <c r="L22" s="250">
        <v>3627</v>
      </c>
      <c r="M22" s="385">
        <f t="shared" si="1"/>
        <v>28175</v>
      </c>
      <c r="N22" s="163">
        <f t="shared" si="6"/>
        <v>2816.4000000000015</v>
      </c>
      <c r="O22" s="168">
        <f t="shared" si="7"/>
        <v>0.11106291356778378</v>
      </c>
      <c r="P22" s="26"/>
      <c r="Q22" s="47"/>
      <c r="R22" s="47"/>
      <c r="S22" s="47"/>
      <c r="T22" s="47"/>
      <c r="U22" s="47"/>
      <c r="V22" s="47"/>
      <c r="W22" s="47"/>
      <c r="X22" s="47"/>
    </row>
    <row r="23" spans="1:24" ht="15.75" customHeight="1" x14ac:dyDescent="0.2">
      <c r="A23" s="158"/>
      <c r="B23" s="159"/>
      <c r="C23" s="169" t="s">
        <v>81</v>
      </c>
      <c r="D23" s="183">
        <v>19812</v>
      </c>
      <c r="E23" s="249">
        <v>1537.1</v>
      </c>
      <c r="F23" s="183">
        <v>9693</v>
      </c>
      <c r="G23" s="250">
        <v>3496.5</v>
      </c>
      <c r="H23" s="167">
        <f t="shared" si="0"/>
        <v>34538.6</v>
      </c>
      <c r="I23" s="163">
        <v>19812</v>
      </c>
      <c r="J23" s="164">
        <v>1616</v>
      </c>
      <c r="K23" s="183">
        <v>10332</v>
      </c>
      <c r="L23" s="250">
        <v>3627</v>
      </c>
      <c r="M23" s="385">
        <f t="shared" si="1"/>
        <v>35387</v>
      </c>
      <c r="N23" s="163">
        <f>M23-H23</f>
        <v>848.40000000000146</v>
      </c>
      <c r="O23" s="168">
        <f t="shared" si="5"/>
        <v>2.4563821347709562E-2</v>
      </c>
    </row>
    <row r="24" spans="1:24" s="48" customFormat="1" ht="15.75" customHeight="1" x14ac:dyDescent="0.2">
      <c r="A24" s="158"/>
      <c r="B24" s="159"/>
      <c r="C24" s="182" t="s">
        <v>63</v>
      </c>
      <c r="D24" s="251">
        <v>12732</v>
      </c>
      <c r="E24" s="183">
        <v>1537.1</v>
      </c>
      <c r="F24" s="250">
        <v>9693</v>
      </c>
      <c r="G24" s="250">
        <v>3496.5</v>
      </c>
      <c r="H24" s="252">
        <f t="shared" si="0"/>
        <v>27458.6</v>
      </c>
      <c r="I24" s="163">
        <v>12732</v>
      </c>
      <c r="J24" s="164">
        <v>1616</v>
      </c>
      <c r="K24" s="183">
        <v>10332</v>
      </c>
      <c r="L24" s="250">
        <v>3627</v>
      </c>
      <c r="M24" s="385">
        <f t="shared" si="1"/>
        <v>28307</v>
      </c>
      <c r="N24" s="163">
        <f>M24-H24</f>
        <v>848.40000000000146</v>
      </c>
      <c r="O24" s="168">
        <f t="shared" si="5"/>
        <v>3.0897423757948385E-2</v>
      </c>
      <c r="P24" s="47"/>
      <c r="Q24" s="47"/>
      <c r="R24" s="47"/>
      <c r="S24" s="47"/>
      <c r="T24" s="47"/>
      <c r="U24" s="47"/>
      <c r="V24" s="47"/>
      <c r="W24" s="47"/>
      <c r="X24" s="47"/>
    </row>
    <row r="25" spans="1:24" s="48" customFormat="1" ht="15.75" customHeight="1" x14ac:dyDescent="0.2">
      <c r="A25" s="158"/>
      <c r="B25" s="159"/>
      <c r="C25" s="197" t="s">
        <v>116</v>
      </c>
      <c r="D25" s="296" t="s">
        <v>40</v>
      </c>
      <c r="E25" s="135" t="s">
        <v>40</v>
      </c>
      <c r="F25" s="135" t="s">
        <v>40</v>
      </c>
      <c r="G25" s="135" t="s">
        <v>40</v>
      </c>
      <c r="H25" s="135" t="s">
        <v>40</v>
      </c>
      <c r="I25" s="351">
        <v>10800</v>
      </c>
      <c r="J25" s="164">
        <v>1616</v>
      </c>
      <c r="K25" s="183">
        <v>10332</v>
      </c>
      <c r="L25" s="250">
        <v>3627</v>
      </c>
      <c r="M25" s="385">
        <f>SUM(I25:L25)</f>
        <v>26375</v>
      </c>
      <c r="N25" s="296" t="s">
        <v>40</v>
      </c>
      <c r="O25" s="447" t="s">
        <v>40</v>
      </c>
      <c r="P25" s="47"/>
      <c r="Q25" s="47"/>
      <c r="R25" s="47"/>
      <c r="S25" s="47"/>
      <c r="T25" s="47"/>
      <c r="U25" s="47"/>
      <c r="V25" s="47"/>
      <c r="W25" s="47"/>
      <c r="X25" s="47"/>
    </row>
    <row r="26" spans="1:24" s="48" customFormat="1" ht="15.75" customHeight="1" x14ac:dyDescent="0.2">
      <c r="A26" s="158"/>
      <c r="B26" s="159"/>
      <c r="C26" s="197" t="s">
        <v>117</v>
      </c>
      <c r="D26" s="296" t="s">
        <v>40</v>
      </c>
      <c r="E26" s="135" t="s">
        <v>40</v>
      </c>
      <c r="F26" s="135" t="s">
        <v>40</v>
      </c>
      <c r="G26" s="135" t="s">
        <v>40</v>
      </c>
      <c r="H26" s="135" t="s">
        <v>40</v>
      </c>
      <c r="I26" s="351">
        <v>11124</v>
      </c>
      <c r="J26" s="164">
        <v>1616</v>
      </c>
      <c r="K26" s="183">
        <v>10332</v>
      </c>
      <c r="L26" s="250">
        <v>3627</v>
      </c>
      <c r="M26" s="385">
        <f>SUM(I26:L26)</f>
        <v>26699</v>
      </c>
      <c r="N26" s="296" t="s">
        <v>40</v>
      </c>
      <c r="O26" s="447" t="s">
        <v>40</v>
      </c>
      <c r="P26" s="47"/>
      <c r="Q26" s="47"/>
      <c r="R26" s="47"/>
      <c r="S26" s="47"/>
      <c r="T26" s="47"/>
      <c r="U26" s="47"/>
      <c r="V26" s="47"/>
      <c r="W26" s="47"/>
      <c r="X26" s="47"/>
    </row>
    <row r="27" spans="1:24" s="48" customFormat="1" ht="15.75" customHeight="1" x14ac:dyDescent="0.2">
      <c r="A27" s="158"/>
      <c r="B27" s="159"/>
      <c r="C27" s="197" t="s">
        <v>118</v>
      </c>
      <c r="D27" s="296" t="s">
        <v>40</v>
      </c>
      <c r="E27" s="135" t="s">
        <v>40</v>
      </c>
      <c r="F27" s="135" t="s">
        <v>40</v>
      </c>
      <c r="G27" s="135" t="s">
        <v>40</v>
      </c>
      <c r="H27" s="135" t="s">
        <v>40</v>
      </c>
      <c r="I27" s="351">
        <v>9000</v>
      </c>
      <c r="J27" s="164">
        <v>1616</v>
      </c>
      <c r="K27" s="183">
        <v>10332</v>
      </c>
      <c r="L27" s="250">
        <v>3627</v>
      </c>
      <c r="M27" s="385">
        <f t="shared" ref="M27:M29" si="8">SUM(I27:L27)</f>
        <v>24575</v>
      </c>
      <c r="N27" s="296" t="s">
        <v>40</v>
      </c>
      <c r="O27" s="447" t="s">
        <v>40</v>
      </c>
      <c r="P27" s="47"/>
      <c r="Q27" s="47"/>
      <c r="R27" s="47"/>
      <c r="S27" s="47"/>
      <c r="T27" s="47"/>
      <c r="U27" s="47"/>
      <c r="V27" s="47"/>
      <c r="W27" s="47"/>
      <c r="X27" s="47"/>
    </row>
    <row r="28" spans="1:24" s="48" customFormat="1" ht="15.75" customHeight="1" x14ac:dyDescent="0.2">
      <c r="A28" s="158"/>
      <c r="B28" s="159"/>
      <c r="C28" s="197" t="s">
        <v>119</v>
      </c>
      <c r="D28" s="296" t="s">
        <v>40</v>
      </c>
      <c r="E28" s="135" t="s">
        <v>40</v>
      </c>
      <c r="F28" s="135" t="s">
        <v>40</v>
      </c>
      <c r="G28" s="135" t="s">
        <v>40</v>
      </c>
      <c r="H28" s="135" t="s">
        <v>40</v>
      </c>
      <c r="I28" s="351">
        <v>11124</v>
      </c>
      <c r="J28" s="164">
        <v>1616</v>
      </c>
      <c r="K28" s="183">
        <v>10332</v>
      </c>
      <c r="L28" s="250">
        <v>3627</v>
      </c>
      <c r="M28" s="385">
        <f t="shared" si="8"/>
        <v>26699</v>
      </c>
      <c r="N28" s="296" t="s">
        <v>40</v>
      </c>
      <c r="O28" s="447" t="s">
        <v>40</v>
      </c>
      <c r="P28" s="47"/>
      <c r="Q28" s="47"/>
      <c r="R28" s="47"/>
      <c r="S28" s="47"/>
      <c r="T28" s="47"/>
      <c r="U28" s="47"/>
      <c r="V28" s="47"/>
      <c r="W28" s="47"/>
      <c r="X28" s="47"/>
    </row>
    <row r="29" spans="1:24" s="48" customFormat="1" ht="15.75" customHeight="1" thickBot="1" x14ac:dyDescent="0.25">
      <c r="A29" s="158"/>
      <c r="B29" s="159"/>
      <c r="C29" s="232" t="s">
        <v>120</v>
      </c>
      <c r="D29" s="310" t="s">
        <v>40</v>
      </c>
      <c r="E29" s="135" t="s">
        <v>40</v>
      </c>
      <c r="F29" s="135" t="s">
        <v>40</v>
      </c>
      <c r="G29" s="135" t="s">
        <v>40</v>
      </c>
      <c r="H29" s="135" t="s">
        <v>40</v>
      </c>
      <c r="I29" s="352">
        <v>11916</v>
      </c>
      <c r="J29" s="164">
        <v>1616</v>
      </c>
      <c r="K29" s="183">
        <v>10332</v>
      </c>
      <c r="L29" s="250">
        <v>3627</v>
      </c>
      <c r="M29" s="385">
        <f t="shared" si="8"/>
        <v>27491</v>
      </c>
      <c r="N29" s="310" t="s">
        <v>40</v>
      </c>
      <c r="O29" s="447" t="s">
        <v>40</v>
      </c>
      <c r="P29" s="47"/>
      <c r="Q29" s="47"/>
      <c r="R29" s="47"/>
      <c r="S29" s="47"/>
      <c r="T29" s="47"/>
      <c r="U29" s="47"/>
      <c r="V29" s="47"/>
      <c r="W29" s="47"/>
      <c r="X29" s="47"/>
    </row>
    <row r="30" spans="1:24" ht="16.5" thickBot="1" x14ac:dyDescent="0.3">
      <c r="A30" s="51" t="s">
        <v>6</v>
      </c>
      <c r="B30" s="155"/>
      <c r="C30" s="155"/>
      <c r="D30" s="258"/>
      <c r="E30" s="259"/>
      <c r="F30" s="236"/>
      <c r="G30" s="236"/>
      <c r="H30" s="186"/>
      <c r="I30" s="184"/>
      <c r="J30" s="185"/>
      <c r="K30" s="236"/>
      <c r="L30" s="259"/>
      <c r="M30" s="386"/>
      <c r="N30" s="184"/>
      <c r="O30" s="157"/>
    </row>
    <row r="31" spans="1:24" ht="15.75" customHeight="1" x14ac:dyDescent="0.2">
      <c r="A31" s="158"/>
      <c r="B31" s="159" t="s">
        <v>2</v>
      </c>
      <c r="C31" s="159"/>
      <c r="D31" s="251"/>
      <c r="E31" s="250"/>
      <c r="F31" s="260"/>
      <c r="G31" s="260"/>
      <c r="H31" s="188"/>
      <c r="I31" s="187"/>
      <c r="J31" s="166"/>
      <c r="K31" s="260"/>
      <c r="L31" s="261"/>
      <c r="M31" s="387"/>
      <c r="N31" s="187"/>
      <c r="O31" s="190"/>
    </row>
    <row r="32" spans="1:24" ht="15.75" customHeight="1" x14ac:dyDescent="0.2">
      <c r="A32" s="158"/>
      <c r="B32" s="159"/>
      <c r="C32" s="159" t="s">
        <v>28</v>
      </c>
      <c r="D32" s="248">
        <v>3312</v>
      </c>
      <c r="E32" s="183">
        <v>1085</v>
      </c>
      <c r="F32" s="183">
        <v>9800</v>
      </c>
      <c r="G32" s="250">
        <v>3496.5</v>
      </c>
      <c r="H32" s="167">
        <f t="shared" si="0"/>
        <v>17693.5</v>
      </c>
      <c r="I32" s="163">
        <v>3444</v>
      </c>
      <c r="J32" s="165">
        <v>1093</v>
      </c>
      <c r="K32" s="183">
        <f>5050*2</f>
        <v>10100</v>
      </c>
      <c r="L32" s="250">
        <v>3627</v>
      </c>
      <c r="M32" s="385">
        <f t="shared" ref="M32:M40" si="9">I32+J32+K32+L32</f>
        <v>18264</v>
      </c>
      <c r="N32" s="163">
        <f>M32-H32</f>
        <v>570.5</v>
      </c>
      <c r="O32" s="168">
        <f>N32/H32</f>
        <v>3.2243479243790091E-2</v>
      </c>
    </row>
    <row r="33" spans="1:24" ht="15.75" customHeight="1" x14ac:dyDescent="0.2">
      <c r="A33" s="158"/>
      <c r="B33" s="159"/>
      <c r="C33" s="159" t="s">
        <v>65</v>
      </c>
      <c r="D33" s="248">
        <v>3600</v>
      </c>
      <c r="E33" s="183">
        <v>1085</v>
      </c>
      <c r="F33" s="183">
        <v>9800</v>
      </c>
      <c r="G33" s="250">
        <v>3496.5</v>
      </c>
      <c r="H33" s="167">
        <f t="shared" si="0"/>
        <v>17981.5</v>
      </c>
      <c r="I33" s="163">
        <v>3744</v>
      </c>
      <c r="J33" s="165">
        <v>1093</v>
      </c>
      <c r="K33" s="183">
        <f t="shared" ref="K33:K35" si="10">5050*2</f>
        <v>10100</v>
      </c>
      <c r="L33" s="250">
        <v>3627</v>
      </c>
      <c r="M33" s="385">
        <f t="shared" si="9"/>
        <v>18564</v>
      </c>
      <c r="N33" s="163">
        <f>M33-H33</f>
        <v>582.5</v>
      </c>
      <c r="O33" s="168">
        <f>N33/H33</f>
        <v>3.239440536106554E-2</v>
      </c>
    </row>
    <row r="34" spans="1:24" ht="15.75" customHeight="1" x14ac:dyDescent="0.2">
      <c r="A34" s="158"/>
      <c r="B34" s="159"/>
      <c r="C34" s="159" t="s">
        <v>23</v>
      </c>
      <c r="D34" s="248">
        <v>4104</v>
      </c>
      <c r="E34" s="183">
        <v>1085</v>
      </c>
      <c r="F34" s="183">
        <v>9800</v>
      </c>
      <c r="G34" s="250">
        <v>3496.5</v>
      </c>
      <c r="H34" s="167">
        <f t="shared" si="0"/>
        <v>18485.5</v>
      </c>
      <c r="I34" s="163">
        <v>4272</v>
      </c>
      <c r="J34" s="165">
        <v>1093</v>
      </c>
      <c r="K34" s="183">
        <f t="shared" si="10"/>
        <v>10100</v>
      </c>
      <c r="L34" s="250">
        <v>3627</v>
      </c>
      <c r="M34" s="385">
        <f t="shared" si="9"/>
        <v>19092</v>
      </c>
      <c r="N34" s="163">
        <f>M34-H34</f>
        <v>606.5</v>
      </c>
      <c r="O34" s="168">
        <f>N34/H34</f>
        <v>3.2809499337318436E-2</v>
      </c>
    </row>
    <row r="35" spans="1:24" ht="15.75" customHeight="1" x14ac:dyDescent="0.2">
      <c r="A35" s="171"/>
      <c r="B35" s="172"/>
      <c r="C35" s="172" t="s">
        <v>19</v>
      </c>
      <c r="D35" s="253">
        <v>4596</v>
      </c>
      <c r="E35" s="255">
        <v>1085</v>
      </c>
      <c r="F35" s="255">
        <v>9800</v>
      </c>
      <c r="G35" s="256">
        <v>3496.5</v>
      </c>
      <c r="H35" s="177">
        <f t="shared" si="0"/>
        <v>18977.5</v>
      </c>
      <c r="I35" s="173">
        <v>4788</v>
      </c>
      <c r="J35" s="175">
        <v>1093</v>
      </c>
      <c r="K35" s="255">
        <f t="shared" si="10"/>
        <v>10100</v>
      </c>
      <c r="L35" s="256">
        <v>3627</v>
      </c>
      <c r="M35" s="264">
        <f t="shared" si="9"/>
        <v>19608</v>
      </c>
      <c r="N35" s="173">
        <f>M35-H35</f>
        <v>630.5</v>
      </c>
      <c r="O35" s="178">
        <f>N35/H35</f>
        <v>3.3223554208931631E-2</v>
      </c>
    </row>
    <row r="36" spans="1:24" ht="15.75" customHeight="1" x14ac:dyDescent="0.2">
      <c r="A36" s="179"/>
      <c r="B36" s="180" t="s">
        <v>5</v>
      </c>
      <c r="C36" s="180"/>
      <c r="D36" s="248"/>
      <c r="E36" s="183"/>
      <c r="F36" s="257"/>
      <c r="G36" s="250"/>
      <c r="H36" s="167"/>
      <c r="I36" s="163"/>
      <c r="J36" s="165"/>
      <c r="K36" s="257"/>
      <c r="L36" s="250"/>
      <c r="M36" s="385"/>
      <c r="N36" s="163"/>
      <c r="O36" s="168"/>
    </row>
    <row r="37" spans="1:24" ht="15.75" customHeight="1" x14ac:dyDescent="0.2">
      <c r="A37" s="158"/>
      <c r="B37" s="159"/>
      <c r="C37" s="159" t="s">
        <v>76</v>
      </c>
      <c r="D37" s="248">
        <v>5820</v>
      </c>
      <c r="E37" s="183">
        <v>1085</v>
      </c>
      <c r="F37" s="183">
        <v>9693</v>
      </c>
      <c r="G37" s="250">
        <v>3496.5</v>
      </c>
      <c r="H37" s="167">
        <f t="shared" si="0"/>
        <v>20094.5</v>
      </c>
      <c r="I37" s="163">
        <v>6060</v>
      </c>
      <c r="J37" s="165">
        <v>1093</v>
      </c>
      <c r="K37" s="183">
        <v>10332</v>
      </c>
      <c r="L37" s="250">
        <v>3627</v>
      </c>
      <c r="M37" s="385">
        <f t="shared" si="9"/>
        <v>21112</v>
      </c>
      <c r="N37" s="163">
        <f>M37-H37</f>
        <v>1017.5</v>
      </c>
      <c r="O37" s="168">
        <f>N37/H37</f>
        <v>5.0635746099679017E-2</v>
      </c>
      <c r="X37" s="47"/>
    </row>
    <row r="38" spans="1:24" ht="15.75" customHeight="1" x14ac:dyDescent="0.2">
      <c r="A38" s="158"/>
      <c r="B38" s="159"/>
      <c r="C38" s="159" t="s">
        <v>77</v>
      </c>
      <c r="D38" s="248">
        <v>5820</v>
      </c>
      <c r="E38" s="183">
        <v>1085</v>
      </c>
      <c r="F38" s="183">
        <v>9693</v>
      </c>
      <c r="G38" s="250">
        <v>3496.5</v>
      </c>
      <c r="H38" s="167">
        <f t="shared" si="0"/>
        <v>20094.5</v>
      </c>
      <c r="I38" s="163">
        <v>6060</v>
      </c>
      <c r="J38" s="165">
        <v>1093</v>
      </c>
      <c r="K38" s="183">
        <v>10332</v>
      </c>
      <c r="L38" s="250">
        <v>3627</v>
      </c>
      <c r="M38" s="385">
        <f t="shared" si="9"/>
        <v>21112</v>
      </c>
      <c r="N38" s="163">
        <f>M38-H38</f>
        <v>1017.5</v>
      </c>
      <c r="O38" s="168">
        <f>N38/H38</f>
        <v>5.0635746099679017E-2</v>
      </c>
    </row>
    <row r="39" spans="1:24" ht="15.75" customHeight="1" x14ac:dyDescent="0.2">
      <c r="A39" s="158"/>
      <c r="B39" s="159"/>
      <c r="C39" s="159" t="s">
        <v>78</v>
      </c>
      <c r="D39" s="248">
        <v>7320</v>
      </c>
      <c r="E39" s="183">
        <v>1085</v>
      </c>
      <c r="F39" s="183">
        <v>9693</v>
      </c>
      <c r="G39" s="250">
        <v>3496.5</v>
      </c>
      <c r="H39" s="167">
        <f t="shared" si="0"/>
        <v>21594.5</v>
      </c>
      <c r="I39" s="163">
        <v>7620</v>
      </c>
      <c r="J39" s="165">
        <v>1093</v>
      </c>
      <c r="K39" s="183">
        <v>10332</v>
      </c>
      <c r="L39" s="250">
        <v>3627</v>
      </c>
      <c r="M39" s="385">
        <f t="shared" si="9"/>
        <v>22672</v>
      </c>
      <c r="N39" s="163">
        <f>M39-H39</f>
        <v>1077.5</v>
      </c>
      <c r="O39" s="168">
        <f>N39/H39</f>
        <v>4.9896964504850774E-2</v>
      </c>
    </row>
    <row r="40" spans="1:24" ht="15.75" customHeight="1" x14ac:dyDescent="0.2">
      <c r="A40" s="171"/>
      <c r="B40" s="172"/>
      <c r="C40" s="172" t="s">
        <v>79</v>
      </c>
      <c r="D40" s="253">
        <v>7320</v>
      </c>
      <c r="E40" s="255">
        <v>1085</v>
      </c>
      <c r="F40" s="255">
        <v>9693</v>
      </c>
      <c r="G40" s="256">
        <v>3496.5</v>
      </c>
      <c r="H40" s="177">
        <f t="shared" si="0"/>
        <v>21594.5</v>
      </c>
      <c r="I40" s="173">
        <v>7320</v>
      </c>
      <c r="J40" s="175">
        <v>1093</v>
      </c>
      <c r="K40" s="255">
        <v>10332</v>
      </c>
      <c r="L40" s="256">
        <v>3627</v>
      </c>
      <c r="M40" s="264">
        <f t="shared" si="9"/>
        <v>22372</v>
      </c>
      <c r="N40" s="173">
        <f>M40-H40</f>
        <v>777.5</v>
      </c>
      <c r="O40" s="178">
        <f>N40/H40</f>
        <v>3.6004538192595338E-2</v>
      </c>
    </row>
    <row r="41" spans="1:24" ht="16.5" thickBot="1" x14ac:dyDescent="0.3">
      <c r="A41" s="58" t="s">
        <v>102</v>
      </c>
      <c r="B41" s="218"/>
      <c r="C41" s="218"/>
      <c r="D41" s="269"/>
      <c r="E41" s="270"/>
      <c r="F41" s="270"/>
      <c r="G41" s="425"/>
      <c r="H41" s="221"/>
      <c r="I41" s="219"/>
      <c r="J41" s="220"/>
      <c r="K41" s="270"/>
      <c r="L41" s="270"/>
      <c r="M41" s="426"/>
      <c r="N41" s="219"/>
      <c r="O41" s="222"/>
    </row>
    <row r="42" spans="1:24" ht="15.75" customHeight="1" x14ac:dyDescent="0.2">
      <c r="A42" s="160"/>
      <c r="B42" s="161" t="s">
        <v>2</v>
      </c>
      <c r="C42" s="191"/>
      <c r="D42" s="261"/>
      <c r="E42" s="261"/>
      <c r="F42" s="261"/>
      <c r="G42" s="237"/>
      <c r="H42" s="192"/>
      <c r="I42" s="193"/>
      <c r="J42" s="189"/>
      <c r="K42" s="250"/>
      <c r="L42" s="261"/>
      <c r="M42" s="192"/>
      <c r="N42" s="193"/>
      <c r="O42" s="162"/>
      <c r="Q42" s="18"/>
      <c r="R42" s="18"/>
    </row>
    <row r="43" spans="1:24" ht="15.75" customHeight="1" x14ac:dyDescent="0.2">
      <c r="A43" s="158"/>
      <c r="B43" s="159"/>
      <c r="C43" s="169" t="s">
        <v>115</v>
      </c>
      <c r="D43" s="248">
        <v>3768</v>
      </c>
      <c r="E43" s="183">
        <v>834.42</v>
      </c>
      <c r="F43" s="183">
        <v>9693</v>
      </c>
      <c r="G43" s="250">
        <v>3496.5</v>
      </c>
      <c r="H43" s="167">
        <f t="shared" si="0"/>
        <v>17791.919999999998</v>
      </c>
      <c r="I43" s="163">
        <v>3888</v>
      </c>
      <c r="J43" s="165">
        <v>918.32</v>
      </c>
      <c r="K43" s="183">
        <v>10332</v>
      </c>
      <c r="L43" s="250">
        <v>3627</v>
      </c>
      <c r="M43" s="385">
        <f t="shared" ref="M43:M55" si="11">I43+J43+K43+L43</f>
        <v>18765.32</v>
      </c>
      <c r="N43" s="163">
        <f>M43-H43</f>
        <v>973.40000000000146</v>
      </c>
      <c r="O43" s="168">
        <f>N43/H43</f>
        <v>5.4710228013615254E-2</v>
      </c>
      <c r="P43" s="19"/>
      <c r="Q43" s="10"/>
      <c r="R43" s="11"/>
    </row>
    <row r="44" spans="1:24" s="48" customFormat="1" ht="15.75" customHeight="1" x14ac:dyDescent="0.2">
      <c r="A44" s="158"/>
      <c r="B44" s="159"/>
      <c r="C44" s="169" t="s">
        <v>105</v>
      </c>
      <c r="D44" s="331">
        <v>4068</v>
      </c>
      <c r="E44" s="183">
        <v>834.42</v>
      </c>
      <c r="F44" s="183">
        <v>9693</v>
      </c>
      <c r="G44" s="250">
        <v>3496.5</v>
      </c>
      <c r="H44" s="167">
        <f t="shared" si="0"/>
        <v>18091.919999999998</v>
      </c>
      <c r="I44" s="280">
        <v>4488</v>
      </c>
      <c r="J44" s="165">
        <v>918.32</v>
      </c>
      <c r="K44" s="183">
        <v>10332</v>
      </c>
      <c r="L44" s="250">
        <v>3627</v>
      </c>
      <c r="M44" s="385">
        <f t="shared" ref="M44:M45" si="12">I44+J44+K44+L44</f>
        <v>19365.32</v>
      </c>
      <c r="N44" s="163">
        <f t="shared" ref="N44:N45" si="13">M44-H44</f>
        <v>1273.4000000000015</v>
      </c>
      <c r="O44" s="168">
        <f t="shared" ref="O44:O45" si="14">N44/H44</f>
        <v>7.0385011651610305E-2</v>
      </c>
      <c r="P44" s="19"/>
      <c r="Q44" s="25"/>
      <c r="R44" s="11"/>
      <c r="S44" s="47"/>
      <c r="T44" s="47"/>
      <c r="U44" s="47"/>
      <c r="V44" s="47"/>
      <c r="W44" s="47"/>
      <c r="X44" s="47"/>
    </row>
    <row r="45" spans="1:24" s="48" customFormat="1" ht="15.75" customHeight="1" x14ac:dyDescent="0.2">
      <c r="A45" s="171"/>
      <c r="B45" s="172"/>
      <c r="C45" s="213" t="s">
        <v>106</v>
      </c>
      <c r="D45" s="435">
        <v>12144</v>
      </c>
      <c r="E45" s="255">
        <v>834.42</v>
      </c>
      <c r="F45" s="255">
        <v>9693</v>
      </c>
      <c r="G45" s="256">
        <v>3496.5</v>
      </c>
      <c r="H45" s="177">
        <f t="shared" si="0"/>
        <v>26167.919999999998</v>
      </c>
      <c r="I45" s="436">
        <v>12504</v>
      </c>
      <c r="J45" s="175">
        <v>918.32</v>
      </c>
      <c r="K45" s="255">
        <v>10332</v>
      </c>
      <c r="L45" s="256">
        <v>3627</v>
      </c>
      <c r="M45" s="264">
        <f t="shared" si="12"/>
        <v>27381.32</v>
      </c>
      <c r="N45" s="173">
        <f t="shared" si="13"/>
        <v>1213.4000000000015</v>
      </c>
      <c r="O45" s="178">
        <f t="shared" si="14"/>
        <v>4.6369753499705041E-2</v>
      </c>
      <c r="P45" s="19"/>
      <c r="Q45" s="25"/>
      <c r="R45" s="11"/>
      <c r="S45" s="47"/>
      <c r="T45" s="47"/>
      <c r="U45" s="47"/>
      <c r="V45" s="47"/>
      <c r="W45" s="47"/>
      <c r="X45" s="47"/>
    </row>
    <row r="46" spans="1:24" ht="15.75" customHeight="1" x14ac:dyDescent="0.2">
      <c r="A46" s="179"/>
      <c r="B46" s="180" t="s">
        <v>5</v>
      </c>
      <c r="C46" s="196"/>
      <c r="D46" s="287"/>
      <c r="E46" s="257"/>
      <c r="F46" s="284"/>
      <c r="G46" s="284"/>
      <c r="H46" s="229"/>
      <c r="I46" s="283"/>
      <c r="J46" s="181"/>
      <c r="K46" s="250"/>
      <c r="L46" s="250"/>
      <c r="M46" s="388"/>
      <c r="N46" s="283"/>
      <c r="O46" s="286"/>
      <c r="P46" s="19"/>
    </row>
    <row r="47" spans="1:24" ht="15.75" customHeight="1" x14ac:dyDescent="0.2">
      <c r="A47" s="158"/>
      <c r="B47" s="159"/>
      <c r="C47" s="169" t="s">
        <v>8</v>
      </c>
      <c r="D47" s="248">
        <v>4476</v>
      </c>
      <c r="E47" s="183">
        <v>834.42</v>
      </c>
      <c r="F47" s="183">
        <v>9693</v>
      </c>
      <c r="G47" s="250">
        <v>3496.5</v>
      </c>
      <c r="H47" s="167">
        <v>18497</v>
      </c>
      <c r="I47" s="163">
        <f>D47</f>
        <v>4476</v>
      </c>
      <c r="J47" s="165">
        <v>918.32</v>
      </c>
      <c r="K47" s="183">
        <v>10332</v>
      </c>
      <c r="L47" s="250">
        <v>3627</v>
      </c>
      <c r="M47" s="385">
        <f t="shared" si="11"/>
        <v>19353.32</v>
      </c>
      <c r="N47" s="163">
        <f t="shared" ref="N47:N55" si="15">M47-H47</f>
        <v>856.31999999999971</v>
      </c>
      <c r="O47" s="168">
        <f t="shared" ref="O47:O55" si="16">N47/H47</f>
        <v>4.629507487700707E-2</v>
      </c>
      <c r="P47" s="19"/>
    </row>
    <row r="48" spans="1:24" ht="15.75" customHeight="1" x14ac:dyDescent="0.2">
      <c r="A48" s="158"/>
      <c r="B48" s="159"/>
      <c r="C48" s="182" t="s">
        <v>9</v>
      </c>
      <c r="D48" s="248">
        <v>5460</v>
      </c>
      <c r="E48" s="183">
        <v>834.42</v>
      </c>
      <c r="F48" s="183">
        <v>9693</v>
      </c>
      <c r="G48" s="250">
        <v>3496.5</v>
      </c>
      <c r="H48" s="167">
        <v>19397</v>
      </c>
      <c r="I48" s="163">
        <f>D48</f>
        <v>5460</v>
      </c>
      <c r="J48" s="165">
        <v>918.32</v>
      </c>
      <c r="K48" s="183">
        <v>10332</v>
      </c>
      <c r="L48" s="250">
        <v>3627</v>
      </c>
      <c r="M48" s="385">
        <f t="shared" si="11"/>
        <v>20337.32</v>
      </c>
      <c r="N48" s="163">
        <f t="shared" si="15"/>
        <v>940.31999999999971</v>
      </c>
      <c r="O48" s="168">
        <f t="shared" si="16"/>
        <v>4.8477599628808564E-2</v>
      </c>
      <c r="P48" s="19"/>
    </row>
    <row r="49" spans="1:24" ht="15.75" customHeight="1" x14ac:dyDescent="0.2">
      <c r="A49" s="158"/>
      <c r="B49" s="159"/>
      <c r="C49" s="182" t="s">
        <v>4</v>
      </c>
      <c r="D49" s="248">
        <v>6852</v>
      </c>
      <c r="E49" s="183">
        <v>834.42</v>
      </c>
      <c r="F49" s="183">
        <v>9693</v>
      </c>
      <c r="G49" s="250">
        <v>3496.5</v>
      </c>
      <c r="H49" s="167">
        <v>19457</v>
      </c>
      <c r="I49" s="163">
        <v>7452</v>
      </c>
      <c r="J49" s="165">
        <v>918.32</v>
      </c>
      <c r="K49" s="183">
        <v>10332</v>
      </c>
      <c r="L49" s="250">
        <v>3627</v>
      </c>
      <c r="M49" s="385">
        <f t="shared" si="11"/>
        <v>22329.32</v>
      </c>
      <c r="N49" s="163">
        <f t="shared" si="15"/>
        <v>2872.3199999999997</v>
      </c>
      <c r="O49" s="168">
        <f t="shared" si="16"/>
        <v>0.14762399136557536</v>
      </c>
      <c r="P49" s="19"/>
    </row>
    <row r="50" spans="1:24" s="48" customFormat="1" ht="15.75" customHeight="1" x14ac:dyDescent="0.2">
      <c r="A50" s="158"/>
      <c r="B50" s="159"/>
      <c r="C50" s="197" t="s">
        <v>66</v>
      </c>
      <c r="D50" s="248">
        <v>6852</v>
      </c>
      <c r="E50" s="183">
        <v>834.42</v>
      </c>
      <c r="F50" s="183">
        <v>9693</v>
      </c>
      <c r="G50" s="183">
        <v>3496.5</v>
      </c>
      <c r="H50" s="167">
        <v>19781</v>
      </c>
      <c r="I50" s="163">
        <v>7452</v>
      </c>
      <c r="J50" s="165">
        <v>918.32</v>
      </c>
      <c r="K50" s="183">
        <v>10332</v>
      </c>
      <c r="L50" s="250">
        <v>3627</v>
      </c>
      <c r="M50" s="385">
        <f t="shared" si="11"/>
        <v>22329.32</v>
      </c>
      <c r="N50" s="163">
        <f t="shared" ref="N50" si="17">M50-H50</f>
        <v>2548.3199999999997</v>
      </c>
      <c r="O50" s="168">
        <f t="shared" ref="O50" si="18">N50/H50</f>
        <v>0.12882665183762196</v>
      </c>
      <c r="P50" s="19"/>
      <c r="Q50" s="47"/>
      <c r="R50" s="47"/>
      <c r="S50" s="47"/>
      <c r="T50" s="47"/>
      <c r="U50" s="47"/>
      <c r="V50" s="47"/>
      <c r="W50" s="47"/>
      <c r="X50" s="47"/>
    </row>
    <row r="51" spans="1:24" ht="15.75" customHeight="1" x14ac:dyDescent="0.2">
      <c r="A51" s="158"/>
      <c r="B51" s="159"/>
      <c r="C51" s="169" t="s">
        <v>26</v>
      </c>
      <c r="D51" s="248">
        <v>6252</v>
      </c>
      <c r="E51" s="183">
        <v>834.42</v>
      </c>
      <c r="F51" s="183">
        <v>9693</v>
      </c>
      <c r="G51" s="250">
        <v>3496.5</v>
      </c>
      <c r="H51" s="167">
        <v>20201</v>
      </c>
      <c r="I51" s="163">
        <f>D51</f>
        <v>6252</v>
      </c>
      <c r="J51" s="165">
        <v>918.32</v>
      </c>
      <c r="K51" s="183">
        <v>10332</v>
      </c>
      <c r="L51" s="250">
        <v>3627</v>
      </c>
      <c r="M51" s="385">
        <f t="shared" si="11"/>
        <v>21129.32</v>
      </c>
      <c r="N51" s="163">
        <f t="shared" si="15"/>
        <v>928.31999999999971</v>
      </c>
      <c r="O51" s="168">
        <f t="shared" si="16"/>
        <v>4.5954160685114584E-2</v>
      </c>
      <c r="P51" s="19"/>
    </row>
    <row r="52" spans="1:24" ht="15.75" customHeight="1" x14ac:dyDescent="0.2">
      <c r="A52" s="369"/>
      <c r="B52" s="370"/>
      <c r="C52" s="371" t="s">
        <v>10</v>
      </c>
      <c r="D52" s="372">
        <v>5460</v>
      </c>
      <c r="E52" s="373">
        <v>834.42</v>
      </c>
      <c r="F52" s="373">
        <v>9693</v>
      </c>
      <c r="G52" s="374">
        <v>3496.5</v>
      </c>
      <c r="H52" s="375">
        <v>19457</v>
      </c>
      <c r="I52" s="376">
        <f>D52</f>
        <v>5460</v>
      </c>
      <c r="J52" s="377">
        <v>918.32</v>
      </c>
      <c r="K52" s="373">
        <v>10332</v>
      </c>
      <c r="L52" s="374">
        <v>3627</v>
      </c>
      <c r="M52" s="389">
        <f t="shared" si="11"/>
        <v>20337.32</v>
      </c>
      <c r="N52" s="376">
        <f t="shared" si="15"/>
        <v>880.31999999999971</v>
      </c>
      <c r="O52" s="378">
        <f t="shared" si="16"/>
        <v>4.5244385054222118E-2</v>
      </c>
      <c r="P52" s="19"/>
    </row>
    <row r="53" spans="1:24" ht="15.75" customHeight="1" x14ac:dyDescent="0.2">
      <c r="A53" s="158"/>
      <c r="B53" s="159"/>
      <c r="C53" s="169" t="s">
        <v>7</v>
      </c>
      <c r="D53" s="248">
        <v>4476</v>
      </c>
      <c r="E53" s="183">
        <v>834.42</v>
      </c>
      <c r="F53" s="183">
        <v>9693</v>
      </c>
      <c r="G53" s="250">
        <v>3496.5</v>
      </c>
      <c r="H53" s="167">
        <v>18425</v>
      </c>
      <c r="I53" s="163">
        <f>D53</f>
        <v>4476</v>
      </c>
      <c r="J53" s="165">
        <v>918.32</v>
      </c>
      <c r="K53" s="183">
        <v>10332</v>
      </c>
      <c r="L53" s="250">
        <v>3627</v>
      </c>
      <c r="M53" s="385">
        <f t="shared" si="11"/>
        <v>19353.32</v>
      </c>
      <c r="N53" s="163">
        <f t="shared" si="15"/>
        <v>928.31999999999971</v>
      </c>
      <c r="O53" s="168">
        <f t="shared" si="16"/>
        <v>5.0383717774762533E-2</v>
      </c>
      <c r="P53" s="19"/>
    </row>
    <row r="54" spans="1:24" s="48" customFormat="1" ht="15.75" customHeight="1" x14ac:dyDescent="0.2">
      <c r="A54" s="158"/>
      <c r="B54" s="159"/>
      <c r="C54" s="182" t="s">
        <v>49</v>
      </c>
      <c r="D54" s="248">
        <v>9600</v>
      </c>
      <c r="E54" s="183">
        <v>834.42</v>
      </c>
      <c r="F54" s="183">
        <v>9693</v>
      </c>
      <c r="G54" s="183">
        <v>3496.5</v>
      </c>
      <c r="H54" s="167">
        <v>23477</v>
      </c>
      <c r="I54" s="163">
        <f>D54</f>
        <v>9600</v>
      </c>
      <c r="J54" s="165">
        <v>918.32</v>
      </c>
      <c r="K54" s="183">
        <v>10332</v>
      </c>
      <c r="L54" s="250">
        <v>3627</v>
      </c>
      <c r="M54" s="385">
        <f t="shared" si="11"/>
        <v>24477.32</v>
      </c>
      <c r="N54" s="163">
        <f t="shared" si="15"/>
        <v>1000.3199999999997</v>
      </c>
      <c r="O54" s="168">
        <f t="shared" si="16"/>
        <v>4.2608510457043051E-2</v>
      </c>
      <c r="P54" s="19"/>
      <c r="Q54" s="47"/>
      <c r="R54" s="47"/>
      <c r="S54" s="47"/>
      <c r="T54" s="47"/>
      <c r="U54" s="47"/>
      <c r="V54" s="47"/>
      <c r="W54" s="47"/>
      <c r="X54" s="47"/>
    </row>
    <row r="55" spans="1:24" ht="15.75" customHeight="1" thickBot="1" x14ac:dyDescent="0.25">
      <c r="A55" s="198"/>
      <c r="B55" s="199"/>
      <c r="C55" s="200" t="s">
        <v>24</v>
      </c>
      <c r="D55" s="265">
        <v>6852</v>
      </c>
      <c r="E55" s="262">
        <v>834.42</v>
      </c>
      <c r="F55" s="262">
        <v>9693</v>
      </c>
      <c r="G55" s="263">
        <v>3496.5</v>
      </c>
      <c r="H55" s="204">
        <v>20225</v>
      </c>
      <c r="I55" s="201">
        <v>7452</v>
      </c>
      <c r="J55" s="202">
        <v>918.32</v>
      </c>
      <c r="K55" s="262">
        <v>10332</v>
      </c>
      <c r="L55" s="263">
        <v>3627</v>
      </c>
      <c r="M55" s="390">
        <f t="shared" si="11"/>
        <v>22329.32</v>
      </c>
      <c r="N55" s="201">
        <f t="shared" si="15"/>
        <v>2104.3199999999997</v>
      </c>
      <c r="O55" s="205">
        <f t="shared" si="16"/>
        <v>0.10404548825710752</v>
      </c>
      <c r="P55" s="19"/>
    </row>
    <row r="56" spans="1:24" ht="19.5" thickBot="1" x14ac:dyDescent="0.3">
      <c r="A56" s="51" t="s">
        <v>52</v>
      </c>
      <c r="B56" s="155"/>
      <c r="C56" s="155"/>
      <c r="D56" s="236"/>
      <c r="E56" s="236"/>
      <c r="F56" s="236"/>
      <c r="G56" s="236"/>
      <c r="H56" s="259"/>
      <c r="I56" s="185"/>
      <c r="J56" s="185"/>
      <c r="K56" s="272"/>
      <c r="L56" s="380"/>
      <c r="M56" s="185"/>
      <c r="N56" s="184"/>
      <c r="O56" s="157"/>
    </row>
    <row r="57" spans="1:24" ht="15.75" customHeight="1" x14ac:dyDescent="0.2">
      <c r="A57" s="158"/>
      <c r="B57" s="159" t="s">
        <v>2</v>
      </c>
      <c r="C57" s="159"/>
      <c r="D57" s="277"/>
      <c r="E57" s="260"/>
      <c r="F57" s="260"/>
      <c r="G57" s="260"/>
      <c r="H57" s="252"/>
      <c r="I57" s="206"/>
      <c r="J57" s="197"/>
      <c r="K57" s="274"/>
      <c r="L57" s="268"/>
      <c r="M57" s="391"/>
      <c r="N57" s="206"/>
      <c r="O57" s="207"/>
    </row>
    <row r="58" spans="1:24" ht="15.75" customHeight="1" x14ac:dyDescent="0.2">
      <c r="A58" s="158"/>
      <c r="B58" s="159"/>
      <c r="C58" s="159" t="s">
        <v>13</v>
      </c>
      <c r="D58" s="248">
        <v>4980</v>
      </c>
      <c r="E58" s="183">
        <v>255</v>
      </c>
      <c r="F58" s="183">
        <v>9693</v>
      </c>
      <c r="G58" s="250">
        <v>3496.5</v>
      </c>
      <c r="H58" s="167">
        <v>18355</v>
      </c>
      <c r="I58" s="163">
        <v>5100</v>
      </c>
      <c r="J58" s="165">
        <v>255</v>
      </c>
      <c r="K58" s="183">
        <v>10332</v>
      </c>
      <c r="L58" s="183">
        <v>3627</v>
      </c>
      <c r="M58" s="385">
        <f t="shared" ref="M58:M75" si="19">I58+J58+K58+L58</f>
        <v>19314</v>
      </c>
      <c r="N58" s="163">
        <f>M58-H58</f>
        <v>959</v>
      </c>
      <c r="O58" s="168">
        <f>N58/H58</f>
        <v>5.2247344047943338E-2</v>
      </c>
    </row>
    <row r="59" spans="1:24" ht="15.75" customHeight="1" x14ac:dyDescent="0.2">
      <c r="A59" s="158"/>
      <c r="B59" s="159"/>
      <c r="C59" s="208" t="s">
        <v>41</v>
      </c>
      <c r="D59" s="253">
        <v>4740</v>
      </c>
      <c r="E59" s="255">
        <v>255</v>
      </c>
      <c r="F59" s="255">
        <v>9693</v>
      </c>
      <c r="G59" s="256">
        <v>3496.5</v>
      </c>
      <c r="H59" s="177">
        <v>18175</v>
      </c>
      <c r="I59" s="173">
        <v>4800</v>
      </c>
      <c r="J59" s="175">
        <v>255</v>
      </c>
      <c r="K59" s="255">
        <v>10332</v>
      </c>
      <c r="L59" s="255">
        <v>3627</v>
      </c>
      <c r="M59" s="264">
        <f t="shared" si="19"/>
        <v>19014</v>
      </c>
      <c r="N59" s="173">
        <f>M59-H59</f>
        <v>839</v>
      </c>
      <c r="O59" s="178">
        <f>N59/H59</f>
        <v>4.6162310866574963E-2</v>
      </c>
    </row>
    <row r="60" spans="1:24" ht="15.75" customHeight="1" x14ac:dyDescent="0.2">
      <c r="A60" s="179"/>
      <c r="B60" s="180" t="s">
        <v>5</v>
      </c>
      <c r="C60" s="180"/>
      <c r="D60" s="248"/>
      <c r="E60" s="183"/>
      <c r="F60" s="183"/>
      <c r="G60" s="183"/>
      <c r="H60" s="167"/>
      <c r="I60" s="163"/>
      <c r="J60" s="165"/>
      <c r="K60" s="183"/>
      <c r="L60" s="183"/>
      <c r="M60" s="385"/>
      <c r="N60" s="163"/>
      <c r="O60" s="168"/>
    </row>
    <row r="61" spans="1:24" ht="15.75" customHeight="1" x14ac:dyDescent="0.2">
      <c r="A61" s="158"/>
      <c r="B61" s="159"/>
      <c r="C61" s="197" t="s">
        <v>132</v>
      </c>
      <c r="D61" s="296" t="s">
        <v>40</v>
      </c>
      <c r="E61" s="135" t="s">
        <v>40</v>
      </c>
      <c r="F61" s="135" t="s">
        <v>40</v>
      </c>
      <c r="G61" s="135" t="s">
        <v>40</v>
      </c>
      <c r="H61" s="447" t="s">
        <v>40</v>
      </c>
      <c r="I61" s="296" t="s">
        <v>40</v>
      </c>
      <c r="J61" s="135" t="s">
        <v>40</v>
      </c>
      <c r="K61" s="135" t="s">
        <v>40</v>
      </c>
      <c r="L61" s="135" t="s">
        <v>40</v>
      </c>
      <c r="M61" s="135" t="s">
        <v>40</v>
      </c>
      <c r="N61" s="296" t="s">
        <v>40</v>
      </c>
      <c r="O61" s="447" t="s">
        <v>40</v>
      </c>
      <c r="Q61" s="22"/>
    </row>
    <row r="62" spans="1:24" ht="15.75" customHeight="1" x14ac:dyDescent="0.2">
      <c r="A62" s="158"/>
      <c r="B62" s="159"/>
      <c r="C62" s="197" t="s">
        <v>67</v>
      </c>
      <c r="D62" s="248">
        <v>5184</v>
      </c>
      <c r="E62" s="183">
        <v>255</v>
      </c>
      <c r="F62" s="183">
        <v>9693</v>
      </c>
      <c r="G62" s="250">
        <v>3496.5</v>
      </c>
      <c r="H62" s="167">
        <v>18415</v>
      </c>
      <c r="I62" s="163">
        <v>5568</v>
      </c>
      <c r="J62" s="165">
        <v>255</v>
      </c>
      <c r="K62" s="183">
        <v>10332</v>
      </c>
      <c r="L62" s="183">
        <v>3627</v>
      </c>
      <c r="M62" s="385">
        <f t="shared" si="19"/>
        <v>19782</v>
      </c>
      <c r="N62" s="163">
        <f t="shared" ref="N62:N75" si="20">M62-H62</f>
        <v>1367</v>
      </c>
      <c r="O62" s="168">
        <f t="shared" ref="O62:O75" si="21">N62/H62</f>
        <v>7.4232962259027965E-2</v>
      </c>
      <c r="Q62" s="22"/>
    </row>
    <row r="63" spans="1:24" s="48" customFormat="1" ht="15.75" customHeight="1" x14ac:dyDescent="0.2">
      <c r="A63" s="158"/>
      <c r="B63" s="159"/>
      <c r="C63" s="197" t="s">
        <v>68</v>
      </c>
      <c r="D63" s="248">
        <v>4848</v>
      </c>
      <c r="E63" s="183">
        <v>255</v>
      </c>
      <c r="F63" s="183">
        <v>9693</v>
      </c>
      <c r="G63" s="250">
        <v>3496.5</v>
      </c>
      <c r="H63" s="167">
        <v>17551</v>
      </c>
      <c r="I63" s="163">
        <v>5088</v>
      </c>
      <c r="J63" s="165">
        <v>255</v>
      </c>
      <c r="K63" s="183">
        <v>10332</v>
      </c>
      <c r="L63" s="183">
        <v>3627</v>
      </c>
      <c r="M63" s="385">
        <f t="shared" si="19"/>
        <v>19302</v>
      </c>
      <c r="N63" s="163">
        <f t="shared" ref="N63:N64" si="22">M63-H63</f>
        <v>1751</v>
      </c>
      <c r="O63" s="168">
        <f t="shared" ref="O63:O64" si="23">N63/H63</f>
        <v>9.9766395077203585E-2</v>
      </c>
      <c r="P63" s="47"/>
      <c r="Q63" s="26"/>
      <c r="R63" s="47"/>
      <c r="S63" s="47"/>
      <c r="T63" s="47"/>
      <c r="U63" s="47"/>
      <c r="V63" s="47"/>
      <c r="W63" s="47"/>
      <c r="X63" s="47"/>
    </row>
    <row r="64" spans="1:24" s="48" customFormat="1" ht="15.75" customHeight="1" x14ac:dyDescent="0.2">
      <c r="A64" s="158"/>
      <c r="B64" s="159"/>
      <c r="C64" s="182" t="s">
        <v>69</v>
      </c>
      <c r="D64" s="251">
        <v>5736</v>
      </c>
      <c r="E64" s="250">
        <v>255</v>
      </c>
      <c r="F64" s="250">
        <v>9693</v>
      </c>
      <c r="G64" s="250">
        <v>3496.5</v>
      </c>
      <c r="H64" s="252">
        <v>19075</v>
      </c>
      <c r="I64" s="163">
        <v>6000</v>
      </c>
      <c r="J64" s="165">
        <v>255</v>
      </c>
      <c r="K64" s="183">
        <v>10332</v>
      </c>
      <c r="L64" s="183">
        <v>3627</v>
      </c>
      <c r="M64" s="385">
        <f t="shared" si="19"/>
        <v>20214</v>
      </c>
      <c r="N64" s="163">
        <f t="shared" si="22"/>
        <v>1139</v>
      </c>
      <c r="O64" s="168">
        <f t="shared" si="23"/>
        <v>5.9711664482306685E-2</v>
      </c>
      <c r="P64" s="47"/>
      <c r="Q64" s="26"/>
      <c r="R64" s="47"/>
      <c r="S64" s="47"/>
      <c r="T64" s="47"/>
      <c r="U64" s="47"/>
      <c r="V64" s="47"/>
      <c r="W64" s="47"/>
      <c r="X64" s="47"/>
    </row>
    <row r="65" spans="1:24" ht="15.75" customHeight="1" x14ac:dyDescent="0.2">
      <c r="A65" s="158"/>
      <c r="B65" s="159"/>
      <c r="C65" s="159" t="s">
        <v>34</v>
      </c>
      <c r="D65" s="248">
        <v>9240</v>
      </c>
      <c r="E65" s="183">
        <v>255</v>
      </c>
      <c r="F65" s="183">
        <v>9693</v>
      </c>
      <c r="G65" s="250">
        <v>3496.5</v>
      </c>
      <c r="H65" s="167">
        <v>22411</v>
      </c>
      <c r="I65" s="163">
        <v>9600</v>
      </c>
      <c r="J65" s="165">
        <v>255</v>
      </c>
      <c r="K65" s="183">
        <v>10332</v>
      </c>
      <c r="L65" s="183">
        <v>3627</v>
      </c>
      <c r="M65" s="385">
        <f t="shared" si="19"/>
        <v>23814</v>
      </c>
      <c r="N65" s="163">
        <f t="shared" si="20"/>
        <v>1403</v>
      </c>
      <c r="O65" s="168">
        <f t="shared" si="21"/>
        <v>6.2603185935478117E-2</v>
      </c>
      <c r="Q65" s="22"/>
    </row>
    <row r="66" spans="1:24" ht="15.75" customHeight="1" x14ac:dyDescent="0.2">
      <c r="A66" s="158"/>
      <c r="B66" s="159"/>
      <c r="C66" s="159" t="s">
        <v>35</v>
      </c>
      <c r="D66" s="248">
        <v>5772</v>
      </c>
      <c r="E66" s="183">
        <v>255</v>
      </c>
      <c r="F66" s="183">
        <v>9693</v>
      </c>
      <c r="G66" s="250">
        <v>3496.5</v>
      </c>
      <c r="H66" s="167">
        <v>19111</v>
      </c>
      <c r="I66" s="163">
        <v>6000</v>
      </c>
      <c r="J66" s="165">
        <v>255</v>
      </c>
      <c r="K66" s="183">
        <v>10332</v>
      </c>
      <c r="L66" s="183">
        <v>3627</v>
      </c>
      <c r="M66" s="385">
        <f t="shared" si="19"/>
        <v>20214</v>
      </c>
      <c r="N66" s="163">
        <f t="shared" si="20"/>
        <v>1103</v>
      </c>
      <c r="O66" s="168">
        <f t="shared" si="21"/>
        <v>5.771545183402229E-2</v>
      </c>
      <c r="Q66" s="22"/>
    </row>
    <row r="67" spans="1:24" ht="15.75" customHeight="1" x14ac:dyDescent="0.2">
      <c r="A67" s="158"/>
      <c r="B67" s="159"/>
      <c r="C67" s="197" t="s">
        <v>42</v>
      </c>
      <c r="D67" s="248">
        <v>5772</v>
      </c>
      <c r="E67" s="183">
        <v>255</v>
      </c>
      <c r="F67" s="183">
        <v>9693</v>
      </c>
      <c r="G67" s="250">
        <v>3496.5</v>
      </c>
      <c r="H67" s="167">
        <v>19111</v>
      </c>
      <c r="I67" s="163">
        <v>6000</v>
      </c>
      <c r="J67" s="165">
        <v>255</v>
      </c>
      <c r="K67" s="183">
        <v>10332</v>
      </c>
      <c r="L67" s="183">
        <v>3627</v>
      </c>
      <c r="M67" s="385">
        <f t="shared" si="19"/>
        <v>20214</v>
      </c>
      <c r="N67" s="163">
        <f t="shared" si="20"/>
        <v>1103</v>
      </c>
      <c r="O67" s="168">
        <f t="shared" si="21"/>
        <v>5.771545183402229E-2</v>
      </c>
      <c r="Q67" s="22"/>
    </row>
    <row r="68" spans="1:24" ht="15.75" customHeight="1" x14ac:dyDescent="0.2">
      <c r="A68" s="158"/>
      <c r="B68" s="159"/>
      <c r="C68" s="197" t="s">
        <v>43</v>
      </c>
      <c r="D68" s="248">
        <v>6300</v>
      </c>
      <c r="E68" s="183">
        <v>255</v>
      </c>
      <c r="F68" s="183">
        <v>9693</v>
      </c>
      <c r="G68" s="250">
        <v>3496.5</v>
      </c>
      <c r="H68" s="167">
        <v>19615</v>
      </c>
      <c r="I68" s="163">
        <v>6552</v>
      </c>
      <c r="J68" s="165">
        <v>255</v>
      </c>
      <c r="K68" s="183">
        <v>10332</v>
      </c>
      <c r="L68" s="183">
        <v>3627</v>
      </c>
      <c r="M68" s="385">
        <f t="shared" si="19"/>
        <v>20766</v>
      </c>
      <c r="N68" s="163">
        <f t="shared" si="20"/>
        <v>1151</v>
      </c>
      <c r="O68" s="168">
        <f t="shared" si="21"/>
        <v>5.8679581952587302E-2</v>
      </c>
      <c r="Q68" s="22"/>
    </row>
    <row r="69" spans="1:24" ht="15.75" customHeight="1" x14ac:dyDescent="0.2">
      <c r="A69" s="158"/>
      <c r="B69" s="159"/>
      <c r="C69" s="159" t="s">
        <v>22</v>
      </c>
      <c r="D69" s="248">
        <v>7308</v>
      </c>
      <c r="E69" s="183">
        <v>255</v>
      </c>
      <c r="F69" s="183">
        <v>9693</v>
      </c>
      <c r="G69" s="250">
        <v>3496.5</v>
      </c>
      <c r="H69" s="167">
        <v>20635</v>
      </c>
      <c r="I69" s="163">
        <v>7524</v>
      </c>
      <c r="J69" s="165">
        <v>255</v>
      </c>
      <c r="K69" s="183">
        <v>10332</v>
      </c>
      <c r="L69" s="183">
        <v>3627</v>
      </c>
      <c r="M69" s="385">
        <f t="shared" si="19"/>
        <v>21738</v>
      </c>
      <c r="N69" s="163">
        <f t="shared" si="20"/>
        <v>1103</v>
      </c>
      <c r="O69" s="168">
        <f t="shared" si="21"/>
        <v>5.3452871335110251E-2</v>
      </c>
      <c r="Q69" s="22"/>
    </row>
    <row r="70" spans="1:24" ht="15.75" customHeight="1" x14ac:dyDescent="0.2">
      <c r="A70" s="158"/>
      <c r="B70" s="159"/>
      <c r="C70" s="159" t="s">
        <v>44</v>
      </c>
      <c r="D70" s="248">
        <v>8496</v>
      </c>
      <c r="E70" s="183">
        <v>255</v>
      </c>
      <c r="F70" s="183">
        <v>9693</v>
      </c>
      <c r="G70" s="250">
        <v>3496.5</v>
      </c>
      <c r="H70" s="167">
        <v>21787</v>
      </c>
      <c r="I70" s="163">
        <v>8496</v>
      </c>
      <c r="J70" s="165">
        <v>255</v>
      </c>
      <c r="K70" s="183">
        <v>10332</v>
      </c>
      <c r="L70" s="183">
        <v>3627</v>
      </c>
      <c r="M70" s="385">
        <f t="shared" si="19"/>
        <v>22710</v>
      </c>
      <c r="N70" s="163">
        <f t="shared" si="20"/>
        <v>923</v>
      </c>
      <c r="O70" s="168">
        <f t="shared" si="21"/>
        <v>4.2364712902189378E-2</v>
      </c>
      <c r="Q70" s="22"/>
    </row>
    <row r="71" spans="1:24" s="48" customFormat="1" ht="15.75" customHeight="1" x14ac:dyDescent="0.2">
      <c r="A71" s="158"/>
      <c r="B71" s="159"/>
      <c r="C71" s="159" t="s">
        <v>108</v>
      </c>
      <c r="D71" s="248">
        <v>7800</v>
      </c>
      <c r="E71" s="183">
        <v>256</v>
      </c>
      <c r="F71" s="183">
        <v>9693</v>
      </c>
      <c r="G71" s="250">
        <v>3496.5</v>
      </c>
      <c r="H71" s="167">
        <v>21787</v>
      </c>
      <c r="I71" s="163">
        <v>7800</v>
      </c>
      <c r="J71" s="165">
        <v>255</v>
      </c>
      <c r="K71" s="183">
        <v>10332</v>
      </c>
      <c r="L71" s="183">
        <v>3627</v>
      </c>
      <c r="M71" s="385">
        <f t="shared" ref="M71" si="24">I71+J71+K71+L71</f>
        <v>22014</v>
      </c>
      <c r="N71" s="163">
        <f t="shared" si="20"/>
        <v>227</v>
      </c>
      <c r="O71" s="168">
        <f t="shared" si="21"/>
        <v>1.0419057235966402E-2</v>
      </c>
      <c r="P71" s="47"/>
      <c r="Q71" s="26"/>
      <c r="R71" s="47"/>
      <c r="S71" s="47"/>
      <c r="T71" s="47"/>
      <c r="U71" s="47"/>
      <c r="V71" s="47"/>
      <c r="W71" s="47"/>
      <c r="X71" s="47"/>
    </row>
    <row r="72" spans="1:24" ht="15.75" customHeight="1" x14ac:dyDescent="0.2">
      <c r="A72" s="158"/>
      <c r="B72" s="159"/>
      <c r="C72" s="159" t="s">
        <v>50</v>
      </c>
      <c r="D72" s="248">
        <v>7440</v>
      </c>
      <c r="E72" s="183">
        <v>255</v>
      </c>
      <c r="F72" s="183">
        <v>9693</v>
      </c>
      <c r="G72" s="250">
        <v>3496.5</v>
      </c>
      <c r="H72" s="167">
        <v>21055</v>
      </c>
      <c r="I72" s="163">
        <f>D72</f>
        <v>7440</v>
      </c>
      <c r="J72" s="165">
        <v>255</v>
      </c>
      <c r="K72" s="183">
        <v>10332</v>
      </c>
      <c r="L72" s="183">
        <v>3627</v>
      </c>
      <c r="M72" s="385">
        <f t="shared" si="19"/>
        <v>21654</v>
      </c>
      <c r="N72" s="163">
        <f t="shared" si="20"/>
        <v>599</v>
      </c>
      <c r="O72" s="168">
        <f t="shared" si="21"/>
        <v>2.8449299453811448E-2</v>
      </c>
      <c r="Q72" s="22"/>
    </row>
    <row r="73" spans="1:24" ht="15.75" customHeight="1" x14ac:dyDescent="0.2">
      <c r="A73" s="158"/>
      <c r="B73" s="159"/>
      <c r="C73" s="197" t="s">
        <v>36</v>
      </c>
      <c r="D73" s="248">
        <v>7320</v>
      </c>
      <c r="E73" s="183">
        <v>255</v>
      </c>
      <c r="F73" s="183">
        <v>9693</v>
      </c>
      <c r="G73" s="250">
        <v>3496.5</v>
      </c>
      <c r="H73" s="167">
        <v>20635</v>
      </c>
      <c r="I73" s="163">
        <v>7620</v>
      </c>
      <c r="J73" s="165">
        <v>255</v>
      </c>
      <c r="K73" s="183">
        <v>10332</v>
      </c>
      <c r="L73" s="183">
        <v>3627</v>
      </c>
      <c r="M73" s="385">
        <f t="shared" si="19"/>
        <v>21834</v>
      </c>
      <c r="N73" s="163">
        <f t="shared" si="20"/>
        <v>1199</v>
      </c>
      <c r="O73" s="168">
        <f t="shared" si="21"/>
        <v>5.8105161133995636E-2</v>
      </c>
      <c r="Q73" s="22"/>
    </row>
    <row r="74" spans="1:24" ht="15.75" customHeight="1" x14ac:dyDescent="0.2">
      <c r="A74" s="158"/>
      <c r="B74" s="159"/>
      <c r="C74" s="197" t="s">
        <v>37</v>
      </c>
      <c r="D74" s="248">
        <v>6900</v>
      </c>
      <c r="E74" s="183">
        <v>255</v>
      </c>
      <c r="F74" s="183">
        <v>9693</v>
      </c>
      <c r="G74" s="250">
        <v>3496.5</v>
      </c>
      <c r="H74" s="167">
        <v>20215</v>
      </c>
      <c r="I74" s="163">
        <v>7200</v>
      </c>
      <c r="J74" s="165">
        <v>255</v>
      </c>
      <c r="K74" s="183">
        <v>10332</v>
      </c>
      <c r="L74" s="183">
        <v>3627</v>
      </c>
      <c r="M74" s="385">
        <f t="shared" si="19"/>
        <v>21414</v>
      </c>
      <c r="N74" s="163">
        <f t="shared" si="20"/>
        <v>1199</v>
      </c>
      <c r="O74" s="168">
        <f t="shared" si="21"/>
        <v>5.9312391788276034E-2</v>
      </c>
      <c r="Q74" s="22"/>
    </row>
    <row r="75" spans="1:24" ht="15.75" customHeight="1" x14ac:dyDescent="0.2">
      <c r="A75" s="171"/>
      <c r="B75" s="172"/>
      <c r="C75" s="208" t="s">
        <v>97</v>
      </c>
      <c r="D75" s="275">
        <v>1824</v>
      </c>
      <c r="E75" s="264">
        <v>255</v>
      </c>
      <c r="F75" s="255">
        <v>9693</v>
      </c>
      <c r="G75" s="256">
        <v>3496.5</v>
      </c>
      <c r="H75" s="177">
        <v>15417</v>
      </c>
      <c r="I75" s="209">
        <v>1884</v>
      </c>
      <c r="J75" s="175">
        <v>255</v>
      </c>
      <c r="K75" s="255">
        <v>10332</v>
      </c>
      <c r="L75" s="255">
        <v>3627</v>
      </c>
      <c r="M75" s="264">
        <f t="shared" si="19"/>
        <v>16098</v>
      </c>
      <c r="N75" s="173">
        <f t="shared" si="20"/>
        <v>681</v>
      </c>
      <c r="O75" s="178">
        <f t="shared" si="21"/>
        <v>4.4172017902315626E-2</v>
      </c>
    </row>
    <row r="76" spans="1:24" ht="15.75" customHeight="1" x14ac:dyDescent="0.2">
      <c r="A76" s="179"/>
      <c r="B76" s="180" t="s">
        <v>11</v>
      </c>
      <c r="C76" s="180"/>
      <c r="D76" s="332"/>
      <c r="E76" s="333"/>
      <c r="F76" s="333"/>
      <c r="G76" s="333"/>
      <c r="H76" s="334"/>
      <c r="I76" s="163"/>
      <c r="J76" s="165"/>
      <c r="K76" s="183"/>
      <c r="L76" s="183"/>
      <c r="M76" s="385"/>
      <c r="N76" s="163"/>
      <c r="O76" s="168"/>
    </row>
    <row r="77" spans="1:24" ht="15.75" customHeight="1" x14ac:dyDescent="0.2">
      <c r="A77" s="158"/>
      <c r="B77" s="159"/>
      <c r="C77" s="211" t="s">
        <v>29</v>
      </c>
      <c r="D77" s="306" t="s">
        <v>40</v>
      </c>
      <c r="E77" s="298" t="s">
        <v>40</v>
      </c>
      <c r="F77" s="298" t="s">
        <v>40</v>
      </c>
      <c r="G77" s="298" t="s">
        <v>40</v>
      </c>
      <c r="H77" s="448" t="s">
        <v>40</v>
      </c>
      <c r="I77" s="296" t="s">
        <v>40</v>
      </c>
      <c r="J77" s="135" t="s">
        <v>40</v>
      </c>
      <c r="K77" s="135" t="s">
        <v>40</v>
      </c>
      <c r="L77" s="135" t="s">
        <v>40</v>
      </c>
      <c r="M77" s="135" t="s">
        <v>40</v>
      </c>
      <c r="N77" s="306" t="s">
        <v>40</v>
      </c>
      <c r="O77" s="448" t="s">
        <v>40</v>
      </c>
    </row>
    <row r="78" spans="1:24" ht="15.75" customHeight="1" x14ac:dyDescent="0.2">
      <c r="A78" s="158"/>
      <c r="B78" s="159"/>
      <c r="C78" s="211" t="s">
        <v>30</v>
      </c>
      <c r="D78" s="306" t="s">
        <v>40</v>
      </c>
      <c r="E78" s="298" t="s">
        <v>40</v>
      </c>
      <c r="F78" s="298" t="s">
        <v>40</v>
      </c>
      <c r="G78" s="298" t="s">
        <v>40</v>
      </c>
      <c r="H78" s="448" t="s">
        <v>40</v>
      </c>
      <c r="I78" s="296" t="s">
        <v>40</v>
      </c>
      <c r="J78" s="135" t="s">
        <v>40</v>
      </c>
      <c r="K78" s="135" t="s">
        <v>40</v>
      </c>
      <c r="L78" s="135" t="s">
        <v>40</v>
      </c>
      <c r="M78" s="135" t="s">
        <v>40</v>
      </c>
      <c r="N78" s="306" t="s">
        <v>40</v>
      </c>
      <c r="O78" s="448" t="s">
        <v>40</v>
      </c>
    </row>
    <row r="79" spans="1:24" ht="15.75" customHeight="1" x14ac:dyDescent="0.2">
      <c r="A79" s="158"/>
      <c r="B79" s="159"/>
      <c r="C79" s="211" t="s">
        <v>31</v>
      </c>
      <c r="D79" s="306" t="s">
        <v>40</v>
      </c>
      <c r="E79" s="298" t="s">
        <v>40</v>
      </c>
      <c r="F79" s="298" t="s">
        <v>40</v>
      </c>
      <c r="G79" s="298" t="s">
        <v>40</v>
      </c>
      <c r="H79" s="448" t="s">
        <v>40</v>
      </c>
      <c r="I79" s="296" t="s">
        <v>40</v>
      </c>
      <c r="J79" s="135" t="s">
        <v>40</v>
      </c>
      <c r="K79" s="135" t="s">
        <v>40</v>
      </c>
      <c r="L79" s="135" t="s">
        <v>40</v>
      </c>
      <c r="M79" s="135" t="s">
        <v>40</v>
      </c>
      <c r="N79" s="306" t="s">
        <v>40</v>
      </c>
      <c r="O79" s="448" t="s">
        <v>40</v>
      </c>
    </row>
    <row r="80" spans="1:24" ht="15.75" customHeight="1" x14ac:dyDescent="0.2">
      <c r="A80" s="158"/>
      <c r="B80" s="159"/>
      <c r="C80" s="211" t="s">
        <v>27</v>
      </c>
      <c r="D80" s="306" t="s">
        <v>40</v>
      </c>
      <c r="E80" s="298" t="s">
        <v>40</v>
      </c>
      <c r="F80" s="298" t="s">
        <v>40</v>
      </c>
      <c r="G80" s="298" t="s">
        <v>40</v>
      </c>
      <c r="H80" s="448" t="s">
        <v>40</v>
      </c>
      <c r="I80" s="306" t="s">
        <v>40</v>
      </c>
      <c r="J80" s="298" t="s">
        <v>40</v>
      </c>
      <c r="K80" s="135" t="s">
        <v>40</v>
      </c>
      <c r="L80" s="135" t="s">
        <v>40</v>
      </c>
      <c r="M80" s="298" t="s">
        <v>40</v>
      </c>
      <c r="N80" s="306" t="s">
        <v>40</v>
      </c>
      <c r="O80" s="448" t="s">
        <v>40</v>
      </c>
    </row>
    <row r="81" spans="1:24" s="13" customFormat="1" ht="15.75" customHeight="1" thickBot="1" x14ac:dyDescent="0.25">
      <c r="A81" s="198"/>
      <c r="B81" s="199"/>
      <c r="C81" s="212" t="s">
        <v>32</v>
      </c>
      <c r="D81" s="449" t="s">
        <v>40</v>
      </c>
      <c r="E81" s="312" t="s">
        <v>40</v>
      </c>
      <c r="F81" s="312" t="s">
        <v>40</v>
      </c>
      <c r="G81" s="312" t="s">
        <v>40</v>
      </c>
      <c r="H81" s="450" t="s">
        <v>40</v>
      </c>
      <c r="I81" s="449" t="s">
        <v>40</v>
      </c>
      <c r="J81" s="312" t="s">
        <v>40</v>
      </c>
      <c r="K81" s="311" t="s">
        <v>40</v>
      </c>
      <c r="L81" s="311" t="s">
        <v>40</v>
      </c>
      <c r="M81" s="312" t="s">
        <v>40</v>
      </c>
      <c r="N81" s="449" t="s">
        <v>40</v>
      </c>
      <c r="O81" s="450" t="s">
        <v>40</v>
      </c>
      <c r="P81" s="12"/>
      <c r="Q81" s="12"/>
      <c r="R81" s="12"/>
      <c r="S81" s="12"/>
      <c r="T81" s="12"/>
      <c r="U81" s="12"/>
      <c r="V81" s="12"/>
      <c r="W81" s="12"/>
      <c r="X81" s="12"/>
    </row>
    <row r="82" spans="1:24" s="17" customFormat="1" ht="21.75" customHeight="1" x14ac:dyDescent="0.25">
      <c r="A82" s="41"/>
      <c r="B82" s="42" t="s">
        <v>20</v>
      </c>
      <c r="C82" s="41"/>
      <c r="D82" s="335"/>
      <c r="E82" s="335"/>
      <c r="F82" s="335"/>
      <c r="G82" s="335"/>
      <c r="H82" s="335"/>
      <c r="I82" s="40"/>
      <c r="J82" s="40"/>
      <c r="K82" s="40"/>
      <c r="L82" s="40"/>
      <c r="M82" s="40"/>
      <c r="N82" s="40"/>
      <c r="O82" s="43"/>
      <c r="P82" s="24"/>
      <c r="Q82" s="24"/>
      <c r="R82" s="24"/>
      <c r="S82" s="24"/>
      <c r="T82" s="24"/>
      <c r="U82" s="24"/>
      <c r="V82" s="24"/>
      <c r="W82" s="24"/>
      <c r="X82" s="24"/>
    </row>
    <row r="83" spans="1:24" s="46" customFormat="1" ht="15" x14ac:dyDescent="0.2">
      <c r="A83" s="49"/>
      <c r="B83" s="197"/>
      <c r="C83" s="49" t="s">
        <v>126</v>
      </c>
      <c r="D83" s="44"/>
      <c r="E83" s="44"/>
      <c r="F83" s="44"/>
      <c r="G83" s="44"/>
      <c r="H83" s="44"/>
      <c r="I83" s="44"/>
      <c r="J83" s="44"/>
      <c r="K83" s="44"/>
      <c r="L83" s="44"/>
      <c r="M83" s="44"/>
      <c r="N83" s="44"/>
      <c r="O83" s="50"/>
      <c r="P83" s="45"/>
      <c r="Q83" s="45"/>
      <c r="R83" s="45"/>
      <c r="S83" s="45"/>
      <c r="T83" s="45"/>
      <c r="U83" s="45"/>
      <c r="V83" s="45"/>
      <c r="W83" s="45"/>
      <c r="X83" s="45"/>
    </row>
    <row r="84" spans="1:24" s="49" customFormat="1" ht="12.75" customHeight="1" x14ac:dyDescent="0.25">
      <c r="A84" s="41"/>
      <c r="B84" s="42"/>
      <c r="C84" s="36" t="s">
        <v>74</v>
      </c>
      <c r="D84" s="336"/>
      <c r="E84" s="336"/>
      <c r="F84" s="336"/>
      <c r="G84" s="336"/>
      <c r="H84" s="336"/>
      <c r="I84" s="52"/>
      <c r="J84" s="52"/>
      <c r="K84" s="52"/>
      <c r="L84" s="52"/>
      <c r="M84" s="52"/>
      <c r="N84" s="52"/>
      <c r="O84" s="53"/>
      <c r="P84" s="24"/>
      <c r="Q84" s="24"/>
      <c r="R84" s="24"/>
      <c r="S84" s="24"/>
      <c r="T84" s="24"/>
      <c r="U84" s="24"/>
      <c r="V84" s="24"/>
      <c r="W84" s="24"/>
      <c r="X84" s="24"/>
    </row>
    <row r="85" spans="1:24" s="13" customFormat="1" x14ac:dyDescent="0.2">
      <c r="A85" s="49"/>
      <c r="B85" s="49"/>
      <c r="C85" s="59" t="s">
        <v>71</v>
      </c>
      <c r="D85" s="337"/>
      <c r="E85" s="337"/>
      <c r="F85" s="337"/>
      <c r="G85" s="337"/>
      <c r="H85" s="337"/>
      <c r="I85" s="54"/>
      <c r="J85" s="54"/>
      <c r="K85" s="54"/>
      <c r="L85" s="54"/>
      <c r="M85" s="54"/>
      <c r="N85" s="54"/>
      <c r="O85" s="55"/>
      <c r="P85" s="12"/>
      <c r="Q85" s="12"/>
      <c r="R85" s="12"/>
      <c r="S85" s="12"/>
      <c r="T85" s="12"/>
      <c r="U85" s="12"/>
      <c r="V85" s="12"/>
      <c r="W85" s="12"/>
      <c r="X85" s="12"/>
    </row>
    <row r="86" spans="1:24" s="13" customFormat="1" x14ac:dyDescent="0.2">
      <c r="A86" s="49"/>
      <c r="B86" s="49"/>
      <c r="C86" s="36" t="s">
        <v>53</v>
      </c>
      <c r="D86" s="337"/>
      <c r="E86" s="337"/>
      <c r="F86" s="337"/>
      <c r="G86" s="337"/>
      <c r="H86" s="337"/>
      <c r="I86" s="54"/>
      <c r="J86" s="54"/>
      <c r="K86" s="54"/>
      <c r="L86" s="54"/>
      <c r="M86" s="54"/>
      <c r="N86" s="54"/>
      <c r="O86" s="55"/>
      <c r="P86" s="12"/>
      <c r="Q86" s="12"/>
      <c r="R86" s="12"/>
      <c r="S86" s="12"/>
      <c r="T86" s="12"/>
      <c r="U86" s="12"/>
      <c r="V86" s="12"/>
      <c r="W86" s="12"/>
      <c r="X86" s="12"/>
    </row>
    <row r="87" spans="1:24" x14ac:dyDescent="0.2">
      <c r="A87" s="46"/>
      <c r="B87" s="46"/>
      <c r="C87" s="399" t="s">
        <v>107</v>
      </c>
      <c r="D87" s="399"/>
      <c r="E87" s="399"/>
      <c r="F87" s="399"/>
      <c r="G87" s="399"/>
      <c r="H87" s="399"/>
      <c r="I87" s="399"/>
      <c r="J87" s="399"/>
      <c r="K87" s="399"/>
      <c r="L87" s="399"/>
      <c r="M87" s="399"/>
      <c r="N87" s="399"/>
      <c r="O87" s="399"/>
    </row>
    <row r="88" spans="1:24" x14ac:dyDescent="0.2">
      <c r="A88" s="46"/>
      <c r="B88" s="46"/>
      <c r="C88" s="60" t="s">
        <v>72</v>
      </c>
      <c r="D88" s="338"/>
      <c r="E88" s="338"/>
      <c r="F88" s="338"/>
      <c r="G88" s="338"/>
      <c r="H88" s="339"/>
      <c r="I88" s="56"/>
      <c r="J88" s="56"/>
      <c r="K88" s="56"/>
      <c r="L88" s="56"/>
      <c r="M88" s="57"/>
      <c r="N88" s="56"/>
      <c r="O88" s="57"/>
    </row>
    <row r="89" spans="1:24" s="48" customFormat="1" x14ac:dyDescent="0.2">
      <c r="A89" s="37"/>
      <c r="B89" s="37"/>
      <c r="C89" s="406" t="s">
        <v>83</v>
      </c>
      <c r="D89" s="406"/>
      <c r="E89" s="406"/>
      <c r="F89" s="406"/>
      <c r="G89" s="406"/>
      <c r="H89" s="406"/>
      <c r="I89" s="406"/>
      <c r="J89" s="406"/>
      <c r="K89" s="406"/>
      <c r="L89" s="406"/>
      <c r="M89" s="406"/>
      <c r="N89" s="406"/>
      <c r="O89" s="406"/>
      <c r="P89" s="47"/>
      <c r="Q89" s="47"/>
      <c r="R89" s="47"/>
      <c r="S89" s="47"/>
      <c r="T89" s="47"/>
      <c r="U89" s="47"/>
      <c r="V89" s="47"/>
      <c r="W89" s="47"/>
      <c r="X89" s="47"/>
    </row>
    <row r="90" spans="1:24" x14ac:dyDescent="0.2">
      <c r="C90" s="61" t="s">
        <v>54</v>
      </c>
      <c r="D90" s="338"/>
      <c r="E90" s="338"/>
      <c r="F90" s="338"/>
      <c r="G90" s="338"/>
      <c r="H90" s="339"/>
      <c r="I90" s="56"/>
      <c r="J90" s="56"/>
      <c r="K90" s="56"/>
      <c r="L90" s="56"/>
      <c r="M90" s="57"/>
      <c r="N90" s="56"/>
      <c r="O90" s="57"/>
    </row>
    <row r="91" spans="1:24" x14ac:dyDescent="0.2">
      <c r="C91" s="15" t="s">
        <v>128</v>
      </c>
    </row>
  </sheetData>
  <mergeCells count="6">
    <mergeCell ref="N4:O4"/>
    <mergeCell ref="C89:O89"/>
    <mergeCell ref="C87:O87"/>
    <mergeCell ref="D5:H5"/>
    <mergeCell ref="I5:M5"/>
    <mergeCell ref="N5:O5"/>
  </mergeCells>
  <phoneticPr fontId="0" type="noConversion"/>
  <printOptions horizontalCentered="1"/>
  <pageMargins left="0.25" right="0.25" top="0.75" bottom="0.75" header="0.3" footer="0.3"/>
  <pageSetup scale="55" fitToHeight="2" orientation="landscape" r:id="rId1"/>
  <headerFooter alignWithMargins="0"/>
  <rowBreaks count="1" manualBreakCount="1">
    <brk id="40"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
  <sheetViews>
    <sheetView view="pageBreakPreview" zoomScale="80" zoomScaleNormal="78" zoomScaleSheetLayoutView="80" workbookViewId="0">
      <selection activeCell="F20" sqref="F20"/>
    </sheetView>
  </sheetViews>
  <sheetFormatPr defaultColWidth="9.140625" defaultRowHeight="12.75" x14ac:dyDescent="0.2"/>
  <cols>
    <col min="1" max="1" width="2" style="15" customWidth="1"/>
    <col min="2" max="2" width="2.28515625" style="15" customWidth="1"/>
    <col min="3" max="3" width="65.85546875" style="15" customWidth="1"/>
    <col min="4" max="4" width="11" style="15" customWidth="1"/>
    <col min="5" max="5" width="11.5703125" style="15" customWidth="1"/>
    <col min="6" max="7" width="10.85546875" style="15" customWidth="1"/>
    <col min="8" max="8" width="11.5703125" style="21" customWidth="1"/>
    <col min="9" max="10" width="11.5703125" style="15" bestFit="1" customWidth="1"/>
    <col min="11" max="12" width="10.85546875" style="15" customWidth="1"/>
    <col min="13" max="13" width="11.5703125" style="21" bestFit="1" customWidth="1"/>
    <col min="14" max="14" width="12.28515625" style="15" bestFit="1" customWidth="1"/>
    <col min="15" max="15" width="10.85546875" style="21" customWidth="1"/>
    <col min="16" max="20" width="8.85546875" style="14" customWidth="1"/>
    <col min="21" max="16384" width="9.140625" style="15"/>
  </cols>
  <sheetData>
    <row r="1" spans="1:20" s="13" customFormat="1" ht="18" x14ac:dyDescent="0.25">
      <c r="A1" s="77" t="s">
        <v>33</v>
      </c>
      <c r="B1" s="77"/>
      <c r="C1" s="77"/>
      <c r="D1" s="77"/>
      <c r="E1" s="77"/>
      <c r="F1" s="77"/>
      <c r="G1" s="77"/>
      <c r="H1" s="77"/>
      <c r="I1" s="77"/>
      <c r="J1" s="77"/>
      <c r="K1" s="77"/>
      <c r="L1" s="77"/>
      <c r="M1" s="77"/>
      <c r="N1" s="77"/>
      <c r="O1" s="77"/>
      <c r="P1" s="12"/>
      <c r="Q1" s="12"/>
      <c r="R1" s="12"/>
      <c r="S1" s="12"/>
      <c r="T1" s="12"/>
    </row>
    <row r="2" spans="1:20" s="13" customFormat="1" ht="18" x14ac:dyDescent="0.25">
      <c r="A2" s="79" t="s">
        <v>111</v>
      </c>
      <c r="B2" s="77"/>
      <c r="C2" s="77"/>
      <c r="D2" s="77"/>
      <c r="E2" s="77"/>
      <c r="F2" s="77"/>
      <c r="G2" s="77"/>
      <c r="H2" s="77"/>
      <c r="I2" s="77"/>
      <c r="J2" s="77"/>
      <c r="K2" s="77"/>
      <c r="L2" s="77"/>
      <c r="M2" s="77"/>
      <c r="N2" s="77"/>
      <c r="O2" s="77"/>
      <c r="P2" s="5"/>
      <c r="Q2" s="12"/>
      <c r="R2" s="12"/>
      <c r="S2" s="12"/>
      <c r="T2" s="12"/>
    </row>
    <row r="3" spans="1:20" s="13" customFormat="1" ht="18.75" thickBot="1" x14ac:dyDescent="0.3">
      <c r="A3" s="78" t="s">
        <v>46</v>
      </c>
      <c r="B3" s="78"/>
      <c r="C3" s="78"/>
      <c r="D3" s="78"/>
      <c r="E3" s="78"/>
      <c r="F3" s="78"/>
      <c r="G3" s="78"/>
      <c r="H3" s="78"/>
      <c r="I3" s="78"/>
      <c r="J3" s="78"/>
      <c r="K3" s="78"/>
      <c r="L3" s="78"/>
      <c r="M3" s="78"/>
      <c r="N3" s="78"/>
      <c r="O3" s="78"/>
      <c r="P3" s="12"/>
      <c r="Q3" s="12"/>
      <c r="R3" s="12"/>
      <c r="S3" s="12"/>
      <c r="T3" s="12"/>
    </row>
    <row r="4" spans="1:20" s="7" customFormat="1" ht="15.75" x14ac:dyDescent="0.25">
      <c r="A4" s="140"/>
      <c r="B4" s="141"/>
      <c r="C4" s="141"/>
      <c r="D4" s="292"/>
      <c r="E4" s="143"/>
      <c r="F4" s="143"/>
      <c r="G4" s="143"/>
      <c r="H4" s="293"/>
      <c r="I4" s="143"/>
      <c r="J4" s="143"/>
      <c r="K4" s="143"/>
      <c r="L4" s="143"/>
      <c r="M4" s="144"/>
      <c r="N4" s="404" t="s">
        <v>1</v>
      </c>
      <c r="O4" s="405"/>
      <c r="P4" s="6"/>
      <c r="Q4" s="6"/>
      <c r="R4" s="6"/>
      <c r="S4" s="6"/>
      <c r="T4" s="6"/>
    </row>
    <row r="5" spans="1:20" s="7" customFormat="1" ht="16.5" thickBot="1" x14ac:dyDescent="0.3">
      <c r="A5" s="145"/>
      <c r="B5" s="146"/>
      <c r="C5" s="146"/>
      <c r="D5" s="416" t="s">
        <v>103</v>
      </c>
      <c r="E5" s="411"/>
      <c r="F5" s="411"/>
      <c r="G5" s="411"/>
      <c r="H5" s="413"/>
      <c r="I5" s="410" t="s">
        <v>110</v>
      </c>
      <c r="J5" s="411"/>
      <c r="K5" s="411"/>
      <c r="L5" s="411"/>
      <c r="M5" s="413"/>
      <c r="N5" s="412" t="s">
        <v>18</v>
      </c>
      <c r="O5" s="413"/>
      <c r="P5" s="6"/>
      <c r="Q5" s="6"/>
      <c r="R5" s="6"/>
      <c r="S5" s="6"/>
      <c r="T5" s="6"/>
    </row>
    <row r="6" spans="1:20" s="7" customFormat="1" ht="15.75" customHeight="1" x14ac:dyDescent="0.25">
      <c r="A6" s="145"/>
      <c r="B6" s="146"/>
      <c r="C6" s="146"/>
      <c r="D6" s="290" t="s">
        <v>104</v>
      </c>
      <c r="E6" s="85" t="s">
        <v>104</v>
      </c>
      <c r="F6" s="85" t="s">
        <v>104</v>
      </c>
      <c r="G6" s="85" t="s">
        <v>104</v>
      </c>
      <c r="H6" s="86" t="s">
        <v>104</v>
      </c>
      <c r="I6" s="290" t="str">
        <f>Resident!I6</f>
        <v>FY 2018</v>
      </c>
      <c r="J6" s="85" t="str">
        <f>Resident!J6</f>
        <v>FY 2018</v>
      </c>
      <c r="K6" s="85" t="str">
        <f>Resident!K6</f>
        <v>FY 2018</v>
      </c>
      <c r="L6" s="85" t="str">
        <f>Resident!L6</f>
        <v>FY 2018</v>
      </c>
      <c r="M6" s="86" t="str">
        <f>Resident!M6</f>
        <v>FY 2018</v>
      </c>
      <c r="N6" s="147" t="s">
        <v>14</v>
      </c>
      <c r="O6" s="148" t="s">
        <v>15</v>
      </c>
      <c r="P6" s="6"/>
      <c r="Q6" s="6"/>
      <c r="R6" s="6"/>
      <c r="S6" s="6"/>
      <c r="T6" s="6"/>
    </row>
    <row r="7" spans="1:20" s="7" customFormat="1" ht="19.5" thickBot="1" x14ac:dyDescent="0.3">
      <c r="A7" s="149" t="s">
        <v>0</v>
      </c>
      <c r="B7" s="150"/>
      <c r="C7" s="150"/>
      <c r="D7" s="291" t="s">
        <v>17</v>
      </c>
      <c r="E7" s="91" t="s">
        <v>98</v>
      </c>
      <c r="F7" s="91" t="s">
        <v>99</v>
      </c>
      <c r="G7" s="91" t="s">
        <v>100</v>
      </c>
      <c r="H7" s="92" t="s">
        <v>16</v>
      </c>
      <c r="I7" s="291" t="s">
        <v>17</v>
      </c>
      <c r="J7" s="91" t="s">
        <v>98</v>
      </c>
      <c r="K7" s="91" t="s">
        <v>99</v>
      </c>
      <c r="L7" s="91" t="s">
        <v>100</v>
      </c>
      <c r="M7" s="92" t="s">
        <v>16</v>
      </c>
      <c r="N7" s="147" t="s">
        <v>1</v>
      </c>
      <c r="O7" s="154" t="s">
        <v>1</v>
      </c>
      <c r="P7" s="6"/>
      <c r="Q7" s="6"/>
      <c r="R7" s="6"/>
      <c r="S7" s="6"/>
      <c r="T7" s="6"/>
    </row>
    <row r="8" spans="1:20" ht="16.5" thickBot="1" x14ac:dyDescent="0.3">
      <c r="A8" s="51" t="s">
        <v>12</v>
      </c>
      <c r="B8" s="155"/>
      <c r="C8" s="155"/>
      <c r="D8" s="156"/>
      <c r="E8" s="155"/>
      <c r="F8" s="155"/>
      <c r="G8" s="155"/>
      <c r="H8" s="157"/>
      <c r="I8" s="156"/>
      <c r="J8" s="155"/>
      <c r="K8" s="155"/>
      <c r="L8" s="155"/>
      <c r="M8" s="157"/>
      <c r="N8" s="156"/>
      <c r="O8" s="157"/>
    </row>
    <row r="9" spans="1:20" ht="15.75" customHeight="1" x14ac:dyDescent="0.2">
      <c r="A9" s="160"/>
      <c r="B9" s="161" t="s">
        <v>25</v>
      </c>
      <c r="C9" s="191"/>
      <c r="D9" s="161"/>
      <c r="E9" s="161"/>
      <c r="F9" s="161"/>
      <c r="G9" s="161"/>
      <c r="H9" s="162"/>
      <c r="I9" s="224"/>
      <c r="J9" s="161"/>
      <c r="K9" s="161"/>
      <c r="L9" s="161"/>
      <c r="M9" s="162"/>
      <c r="N9" s="160"/>
      <c r="O9" s="162"/>
      <c r="Q9" s="47"/>
      <c r="R9" s="47"/>
      <c r="S9" s="47"/>
      <c r="T9" s="47"/>
    </row>
    <row r="10" spans="1:20" ht="15.75" customHeight="1" x14ac:dyDescent="0.2">
      <c r="A10" s="158"/>
      <c r="B10" s="159"/>
      <c r="C10" s="169" t="s">
        <v>21</v>
      </c>
      <c r="D10" s="183">
        <v>33316</v>
      </c>
      <c r="E10" s="249">
        <v>1763.34</v>
      </c>
      <c r="F10" s="183">
        <v>13590</v>
      </c>
      <c r="G10" s="250">
        <v>6993</v>
      </c>
      <c r="H10" s="167">
        <f>SUM(D10:G10)</f>
        <v>55662.34</v>
      </c>
      <c r="I10" s="165">
        <v>34382</v>
      </c>
      <c r="J10" s="164">
        <v>1838.44</v>
      </c>
      <c r="K10" s="165">
        <v>13999.8</v>
      </c>
      <c r="L10" s="165">
        <v>7254</v>
      </c>
      <c r="M10" s="165">
        <f>SUM(I10:L10)</f>
        <v>57474.240000000005</v>
      </c>
      <c r="N10" s="163">
        <f>M10-H10</f>
        <v>1811.9000000000087</v>
      </c>
      <c r="O10" s="168">
        <f>N10/H10</f>
        <v>3.2551631857374461E-2</v>
      </c>
      <c r="Q10" s="26"/>
      <c r="R10" s="26"/>
      <c r="S10" s="26"/>
      <c r="T10" s="19"/>
    </row>
    <row r="11" spans="1:20" s="48" customFormat="1" ht="15.75" customHeight="1" x14ac:dyDescent="0.2">
      <c r="A11" s="158"/>
      <c r="B11" s="159"/>
      <c r="C11" s="169" t="s">
        <v>59</v>
      </c>
      <c r="D11" s="251">
        <v>34862</v>
      </c>
      <c r="E11" s="250">
        <v>1763.34</v>
      </c>
      <c r="F11" s="250">
        <v>13590</v>
      </c>
      <c r="G11" s="250">
        <v>6993</v>
      </c>
      <c r="H11" s="252">
        <f t="shared" ref="H11:H78" si="0">SUM(D11:G11)</f>
        <v>57208.34</v>
      </c>
      <c r="I11" s="165">
        <v>35978</v>
      </c>
      <c r="J11" s="164">
        <v>1838.44</v>
      </c>
      <c r="K11" s="165">
        <v>13999.8</v>
      </c>
      <c r="L11" s="165">
        <v>7254</v>
      </c>
      <c r="M11" s="165">
        <f t="shared" ref="M11:M14" si="1">SUM(I11:L11)</f>
        <v>59070.240000000005</v>
      </c>
      <c r="N11" s="163">
        <f t="shared" ref="N11:N14" si="2">M11-H11</f>
        <v>1861.9000000000087</v>
      </c>
      <c r="O11" s="168">
        <f t="shared" ref="O11:O14" si="3">N11/H11</f>
        <v>3.2545953964055047E-2</v>
      </c>
      <c r="P11" s="47"/>
      <c r="Q11" s="26"/>
      <c r="R11" s="26"/>
      <c r="S11" s="26"/>
      <c r="T11" s="19"/>
    </row>
    <row r="12" spans="1:20" s="48" customFormat="1" ht="15.75" customHeight="1" x14ac:dyDescent="0.2">
      <c r="A12" s="158"/>
      <c r="B12" s="159"/>
      <c r="C12" s="169" t="s">
        <v>3</v>
      </c>
      <c r="D12" s="183">
        <v>36412</v>
      </c>
      <c r="E12" s="249">
        <v>1763.34</v>
      </c>
      <c r="F12" s="183">
        <v>13590</v>
      </c>
      <c r="G12" s="250">
        <v>6993</v>
      </c>
      <c r="H12" s="167">
        <f t="shared" si="0"/>
        <v>58758.34</v>
      </c>
      <c r="I12" s="165">
        <v>37578</v>
      </c>
      <c r="J12" s="164">
        <v>1838.44</v>
      </c>
      <c r="K12" s="165">
        <v>13999.8</v>
      </c>
      <c r="L12" s="165">
        <v>7254</v>
      </c>
      <c r="M12" s="165">
        <f t="shared" si="1"/>
        <v>60670.240000000005</v>
      </c>
      <c r="N12" s="163">
        <f t="shared" si="2"/>
        <v>1911.9000000000087</v>
      </c>
      <c r="O12" s="168">
        <f t="shared" si="3"/>
        <v>3.2538359660943601E-2</v>
      </c>
      <c r="P12" s="47"/>
      <c r="Q12" s="26"/>
      <c r="R12" s="26"/>
      <c r="S12" s="26"/>
      <c r="T12" s="19"/>
    </row>
    <row r="13" spans="1:20" s="48" customFormat="1" ht="15.75" customHeight="1" x14ac:dyDescent="0.2">
      <c r="A13" s="158"/>
      <c r="B13" s="159"/>
      <c r="C13" s="169" t="s">
        <v>4</v>
      </c>
      <c r="D13" s="183">
        <v>36134</v>
      </c>
      <c r="E13" s="249">
        <v>1763.34</v>
      </c>
      <c r="F13" s="183">
        <v>13590</v>
      </c>
      <c r="G13" s="250">
        <v>6993</v>
      </c>
      <c r="H13" s="167">
        <f t="shared" si="0"/>
        <v>58480.34</v>
      </c>
      <c r="I13" s="165">
        <v>37290</v>
      </c>
      <c r="J13" s="164">
        <v>1838.44</v>
      </c>
      <c r="K13" s="165">
        <v>13999.8</v>
      </c>
      <c r="L13" s="165">
        <v>7254</v>
      </c>
      <c r="M13" s="165">
        <f>SUM(I13:L13)</f>
        <v>60382.240000000005</v>
      </c>
      <c r="N13" s="163">
        <f t="shared" si="2"/>
        <v>1901.9000000000087</v>
      </c>
      <c r="O13" s="168">
        <f t="shared" si="3"/>
        <v>3.2522040740529362E-2</v>
      </c>
      <c r="P13" s="47"/>
      <c r="Q13" s="26"/>
      <c r="R13" s="26"/>
      <c r="S13" s="26"/>
      <c r="T13" s="19"/>
    </row>
    <row r="14" spans="1:20" ht="15.75" customHeight="1" x14ac:dyDescent="0.2">
      <c r="A14" s="158"/>
      <c r="B14" s="159"/>
      <c r="C14" s="169" t="s">
        <v>58</v>
      </c>
      <c r="D14" s="183">
        <v>33668</v>
      </c>
      <c r="E14" s="249">
        <v>1763.34</v>
      </c>
      <c r="F14" s="183">
        <v>13590</v>
      </c>
      <c r="G14" s="250">
        <v>6993</v>
      </c>
      <c r="H14" s="167">
        <f t="shared" si="0"/>
        <v>56014.34</v>
      </c>
      <c r="I14" s="165">
        <v>34746</v>
      </c>
      <c r="J14" s="164">
        <v>1838.44</v>
      </c>
      <c r="K14" s="165">
        <v>13999.8</v>
      </c>
      <c r="L14" s="165">
        <v>7254</v>
      </c>
      <c r="M14" s="165">
        <f t="shared" si="1"/>
        <v>57838.240000000005</v>
      </c>
      <c r="N14" s="163">
        <f t="shared" si="2"/>
        <v>1823.9000000000087</v>
      </c>
      <c r="O14" s="168">
        <f t="shared" si="3"/>
        <v>3.2561304837297175E-2</v>
      </c>
      <c r="Q14" s="26"/>
      <c r="R14" s="26"/>
      <c r="S14" s="26"/>
      <c r="T14" s="19"/>
    </row>
    <row r="15" spans="1:20" s="48" customFormat="1" ht="15.75" customHeight="1" x14ac:dyDescent="0.2">
      <c r="A15" s="158"/>
      <c r="B15" s="159" t="s">
        <v>48</v>
      </c>
      <c r="C15" s="182"/>
      <c r="D15" s="183"/>
      <c r="E15" s="249"/>
      <c r="F15" s="183"/>
      <c r="G15" s="250"/>
      <c r="H15" s="167"/>
      <c r="I15" s="165"/>
      <c r="J15" s="164"/>
      <c r="K15" s="165"/>
      <c r="L15" s="165"/>
      <c r="M15" s="165"/>
      <c r="N15" s="163"/>
      <c r="O15" s="168"/>
      <c r="P15" s="16"/>
      <c r="Q15" s="26"/>
      <c r="R15" s="26"/>
      <c r="S15" s="26"/>
      <c r="T15" s="19"/>
    </row>
    <row r="16" spans="1:20" s="48" customFormat="1" ht="15.75" customHeight="1" x14ac:dyDescent="0.2">
      <c r="A16" s="158"/>
      <c r="B16" s="159"/>
      <c r="C16" s="169" t="s">
        <v>21</v>
      </c>
      <c r="D16" s="183">
        <v>34948</v>
      </c>
      <c r="E16" s="249">
        <v>1763.34</v>
      </c>
      <c r="F16" s="183">
        <v>13590</v>
      </c>
      <c r="G16" s="250">
        <v>6993</v>
      </c>
      <c r="H16" s="167">
        <f t="shared" si="0"/>
        <v>57294.34</v>
      </c>
      <c r="I16" s="165">
        <v>36066</v>
      </c>
      <c r="J16" s="164">
        <v>1838.44</v>
      </c>
      <c r="K16" s="165">
        <v>13999.8</v>
      </c>
      <c r="L16" s="165">
        <v>7254</v>
      </c>
      <c r="M16" s="165">
        <f>SUM(I16:L16)</f>
        <v>59158.240000000005</v>
      </c>
      <c r="N16" s="163">
        <f>M16-H16</f>
        <v>1863.9000000000087</v>
      </c>
      <c r="O16" s="168">
        <f>N16/H16</f>
        <v>3.253200927002578E-2</v>
      </c>
      <c r="P16" s="16"/>
      <c r="Q16" s="26"/>
      <c r="R16" s="26"/>
      <c r="S16" s="26"/>
      <c r="T16" s="19"/>
    </row>
    <row r="17" spans="1:20" s="48" customFormat="1" ht="15.75" customHeight="1" x14ac:dyDescent="0.2">
      <c r="A17" s="158"/>
      <c r="B17" s="159"/>
      <c r="C17" s="169" t="s">
        <v>59</v>
      </c>
      <c r="D17" s="251">
        <v>36406</v>
      </c>
      <c r="E17" s="250">
        <v>1763.34</v>
      </c>
      <c r="F17" s="250">
        <v>13590</v>
      </c>
      <c r="G17" s="250">
        <v>6993</v>
      </c>
      <c r="H17" s="252">
        <f t="shared" si="0"/>
        <v>58752.34</v>
      </c>
      <c r="I17" s="165">
        <v>37570</v>
      </c>
      <c r="J17" s="164">
        <v>1838.44</v>
      </c>
      <c r="K17" s="165">
        <v>13999.8</v>
      </c>
      <c r="L17" s="165">
        <v>7254</v>
      </c>
      <c r="M17" s="165">
        <f t="shared" ref="M17:M20" si="4">SUM(I17:L17)</f>
        <v>60662.240000000005</v>
      </c>
      <c r="N17" s="163">
        <f t="shared" ref="N17:N20" si="5">M17-H17</f>
        <v>1909.9000000000087</v>
      </c>
      <c r="O17" s="168">
        <f t="shared" ref="O17:O20" si="6">N17/H17</f>
        <v>3.2507641397772562E-2</v>
      </c>
      <c r="P17" s="16"/>
      <c r="Q17" s="26"/>
      <c r="R17" s="26"/>
      <c r="S17" s="26"/>
      <c r="T17" s="19"/>
    </row>
    <row r="18" spans="1:20" s="48" customFormat="1" ht="15.75" customHeight="1" x14ac:dyDescent="0.2">
      <c r="A18" s="158"/>
      <c r="B18" s="159"/>
      <c r="C18" s="169" t="s">
        <v>3</v>
      </c>
      <c r="D18" s="183">
        <v>38044</v>
      </c>
      <c r="E18" s="249">
        <v>1763.34</v>
      </c>
      <c r="F18" s="183">
        <v>13590</v>
      </c>
      <c r="G18" s="250">
        <v>6993</v>
      </c>
      <c r="H18" s="167">
        <f t="shared" si="0"/>
        <v>60390.34</v>
      </c>
      <c r="I18" s="163">
        <v>39262</v>
      </c>
      <c r="J18" s="164">
        <v>1838.44</v>
      </c>
      <c r="K18" s="165">
        <v>13999.8</v>
      </c>
      <c r="L18" s="165">
        <v>7254</v>
      </c>
      <c r="M18" s="165">
        <f t="shared" si="4"/>
        <v>62354.240000000005</v>
      </c>
      <c r="N18" s="163">
        <f t="shared" si="5"/>
        <v>1963.9000000000087</v>
      </c>
      <c r="O18" s="168">
        <f t="shared" si="6"/>
        <v>3.252010172487866E-2</v>
      </c>
      <c r="P18" s="16"/>
      <c r="Q18" s="26"/>
      <c r="R18" s="26"/>
      <c r="S18" s="26"/>
      <c r="T18" s="19"/>
    </row>
    <row r="19" spans="1:20" s="48" customFormat="1" ht="15.75" customHeight="1" x14ac:dyDescent="0.2">
      <c r="A19" s="158"/>
      <c r="B19" s="159"/>
      <c r="C19" s="169" t="s">
        <v>4</v>
      </c>
      <c r="D19" s="183">
        <v>37674</v>
      </c>
      <c r="E19" s="249">
        <v>1763.34</v>
      </c>
      <c r="F19" s="183">
        <v>13590</v>
      </c>
      <c r="G19" s="250">
        <v>6993</v>
      </c>
      <c r="H19" s="167">
        <f t="shared" si="0"/>
        <v>60020.34</v>
      </c>
      <c r="I19" s="165">
        <v>38880</v>
      </c>
      <c r="J19" s="164">
        <v>1838.44</v>
      </c>
      <c r="K19" s="165">
        <v>13999.8</v>
      </c>
      <c r="L19" s="165">
        <v>7254</v>
      </c>
      <c r="M19" s="165">
        <f t="shared" si="4"/>
        <v>61972.240000000005</v>
      </c>
      <c r="N19" s="163">
        <f t="shared" si="5"/>
        <v>1951.9000000000087</v>
      </c>
      <c r="O19" s="168">
        <f t="shared" si="6"/>
        <v>3.2520642168971534E-2</v>
      </c>
      <c r="P19" s="16"/>
      <c r="Q19" s="26"/>
      <c r="R19" s="26"/>
      <c r="S19" s="26"/>
      <c r="T19" s="19"/>
    </row>
    <row r="20" spans="1:20" s="48" customFormat="1" ht="15.75" customHeight="1" x14ac:dyDescent="0.2">
      <c r="A20" s="158"/>
      <c r="B20" s="172"/>
      <c r="C20" s="213" t="s">
        <v>58</v>
      </c>
      <c r="D20" s="255">
        <v>35282</v>
      </c>
      <c r="E20" s="254">
        <v>1763.34</v>
      </c>
      <c r="F20" s="255">
        <v>13590</v>
      </c>
      <c r="G20" s="256">
        <v>6993</v>
      </c>
      <c r="H20" s="177">
        <f t="shared" si="0"/>
        <v>57628.34</v>
      </c>
      <c r="I20" s="175">
        <v>36412</v>
      </c>
      <c r="J20" s="174">
        <v>1838.44</v>
      </c>
      <c r="K20" s="175">
        <v>13999.8</v>
      </c>
      <c r="L20" s="175">
        <v>7254</v>
      </c>
      <c r="M20" s="175">
        <f t="shared" si="4"/>
        <v>59504.240000000005</v>
      </c>
      <c r="N20" s="173">
        <f t="shared" si="5"/>
        <v>1875.9000000000087</v>
      </c>
      <c r="O20" s="178">
        <f t="shared" si="6"/>
        <v>3.2551692448541968E-2</v>
      </c>
      <c r="P20" s="16"/>
      <c r="Q20" s="26"/>
      <c r="R20" s="26"/>
      <c r="S20" s="26"/>
      <c r="T20" s="19"/>
    </row>
    <row r="21" spans="1:20" ht="15.75" customHeight="1" x14ac:dyDescent="0.2">
      <c r="A21" s="179"/>
      <c r="B21" s="159" t="s">
        <v>5</v>
      </c>
      <c r="C21" s="169"/>
      <c r="D21" s="183"/>
      <c r="E21" s="249"/>
      <c r="F21" s="183"/>
      <c r="G21" s="250"/>
      <c r="H21" s="167"/>
      <c r="I21" s="165"/>
      <c r="J21" s="164"/>
      <c r="K21" s="165"/>
      <c r="L21" s="165"/>
      <c r="M21" s="165"/>
      <c r="N21" s="163"/>
      <c r="O21" s="168"/>
    </row>
    <row r="22" spans="1:20" ht="15.75" customHeight="1" x14ac:dyDescent="0.2">
      <c r="A22" s="158"/>
      <c r="B22" s="159"/>
      <c r="C22" s="169" t="s">
        <v>21</v>
      </c>
      <c r="D22" s="183">
        <v>28656</v>
      </c>
      <c r="E22" s="249">
        <v>1774.34</v>
      </c>
      <c r="F22" s="183">
        <v>9693</v>
      </c>
      <c r="G22" s="250">
        <v>6993</v>
      </c>
      <c r="H22" s="167">
        <f t="shared" si="0"/>
        <v>47116.34</v>
      </c>
      <c r="I22" s="165">
        <v>29502</v>
      </c>
      <c r="J22" s="164">
        <v>1853</v>
      </c>
      <c r="K22" s="165">
        <v>10332</v>
      </c>
      <c r="L22" s="165">
        <v>7254</v>
      </c>
      <c r="M22" s="165">
        <f>SUM(I22:L22)</f>
        <v>48941</v>
      </c>
      <c r="N22" s="163">
        <f>M22-H22</f>
        <v>1824.6600000000035</v>
      </c>
      <c r="O22" s="168">
        <f>N22/H22</f>
        <v>3.8726692268542161E-2</v>
      </c>
      <c r="P22" s="45"/>
    </row>
    <row r="23" spans="1:20" s="48" customFormat="1" ht="15.75" customHeight="1" x14ac:dyDescent="0.2">
      <c r="A23" s="158"/>
      <c r="B23" s="159"/>
      <c r="C23" s="169" t="s">
        <v>59</v>
      </c>
      <c r="D23" s="251">
        <v>30204</v>
      </c>
      <c r="E23" s="250">
        <v>1774.34</v>
      </c>
      <c r="F23" s="250">
        <v>9693</v>
      </c>
      <c r="G23" s="250">
        <v>6993</v>
      </c>
      <c r="H23" s="252">
        <f t="shared" si="0"/>
        <v>48664.34</v>
      </c>
      <c r="I23" s="165">
        <v>31104</v>
      </c>
      <c r="J23" s="164">
        <v>1853</v>
      </c>
      <c r="K23" s="165">
        <v>10332</v>
      </c>
      <c r="L23" s="165">
        <v>7254</v>
      </c>
      <c r="M23" s="165">
        <f t="shared" ref="M23:M30" si="7">SUM(I23:L23)</f>
        <v>50543</v>
      </c>
      <c r="N23" s="163">
        <f t="shared" ref="N23:N30" si="8">M23-H23</f>
        <v>1878.6600000000035</v>
      </c>
      <c r="O23" s="168">
        <f t="shared" ref="O23:O30" si="9">N23/H23</f>
        <v>3.8604448349654048E-2</v>
      </c>
      <c r="P23" s="47"/>
      <c r="Q23" s="47"/>
      <c r="R23" s="47"/>
      <c r="S23" s="47"/>
      <c r="T23" s="47"/>
    </row>
    <row r="24" spans="1:20" s="48" customFormat="1" ht="15.75" customHeight="1" x14ac:dyDescent="0.2">
      <c r="A24" s="158"/>
      <c r="B24" s="159"/>
      <c r="C24" s="182" t="s">
        <v>122</v>
      </c>
      <c r="D24" s="183">
        <v>33300</v>
      </c>
      <c r="E24" s="249">
        <v>1774.34</v>
      </c>
      <c r="F24" s="183">
        <v>9693</v>
      </c>
      <c r="G24" s="250">
        <v>6993</v>
      </c>
      <c r="H24" s="167">
        <f t="shared" si="0"/>
        <v>51760.34</v>
      </c>
      <c r="I24" s="165">
        <v>34290</v>
      </c>
      <c r="J24" s="164">
        <v>1853</v>
      </c>
      <c r="K24" s="165">
        <v>10332</v>
      </c>
      <c r="L24" s="165">
        <v>7254</v>
      </c>
      <c r="M24" s="165">
        <f t="shared" si="7"/>
        <v>53729</v>
      </c>
      <c r="N24" s="163">
        <f t="shared" si="8"/>
        <v>1968.6600000000035</v>
      </c>
      <c r="O24" s="168">
        <f t="shared" si="9"/>
        <v>3.8034139652096635E-2</v>
      </c>
      <c r="P24" s="47"/>
      <c r="Q24" s="47"/>
      <c r="R24" s="47"/>
      <c r="S24" s="47"/>
      <c r="T24" s="47"/>
    </row>
    <row r="25" spans="1:20" s="48" customFormat="1" ht="15.75" customHeight="1" x14ac:dyDescent="0.2">
      <c r="A25" s="158"/>
      <c r="B25" s="159"/>
      <c r="C25" s="182" t="s">
        <v>61</v>
      </c>
      <c r="D25" s="183">
        <v>40500</v>
      </c>
      <c r="E25" s="249">
        <v>1774.34</v>
      </c>
      <c r="F25" s="183">
        <v>9693</v>
      </c>
      <c r="G25" s="250">
        <v>6993</v>
      </c>
      <c r="H25" s="167">
        <f t="shared" si="0"/>
        <v>58960.34</v>
      </c>
      <c r="I25" s="165">
        <v>41700</v>
      </c>
      <c r="J25" s="164">
        <v>1853</v>
      </c>
      <c r="K25" s="165">
        <v>10332</v>
      </c>
      <c r="L25" s="165">
        <v>7254</v>
      </c>
      <c r="M25" s="165">
        <f t="shared" si="7"/>
        <v>61139</v>
      </c>
      <c r="N25" s="163">
        <f t="shared" si="8"/>
        <v>2178.6600000000035</v>
      </c>
      <c r="O25" s="168">
        <f t="shared" si="9"/>
        <v>3.6951279453273228E-2</v>
      </c>
      <c r="P25" s="47"/>
      <c r="Q25" s="47"/>
      <c r="R25" s="47"/>
      <c r="S25" s="47"/>
      <c r="T25" s="47"/>
    </row>
    <row r="26" spans="1:20" s="48" customFormat="1" ht="15.75" customHeight="1" x14ac:dyDescent="0.2">
      <c r="A26" s="158"/>
      <c r="B26" s="159"/>
      <c r="C26" s="182" t="s">
        <v>62</v>
      </c>
      <c r="D26" s="183">
        <v>32148</v>
      </c>
      <c r="E26" s="249">
        <v>1774.34</v>
      </c>
      <c r="F26" s="183">
        <v>9693</v>
      </c>
      <c r="G26" s="250">
        <v>6993</v>
      </c>
      <c r="H26" s="167">
        <f t="shared" si="0"/>
        <v>50608.34</v>
      </c>
      <c r="I26" s="165">
        <v>33102</v>
      </c>
      <c r="J26" s="164">
        <v>1853</v>
      </c>
      <c r="K26" s="165">
        <v>10332</v>
      </c>
      <c r="L26" s="165">
        <v>7254</v>
      </c>
      <c r="M26" s="165">
        <f t="shared" si="7"/>
        <v>52541</v>
      </c>
      <c r="N26" s="163">
        <f t="shared" si="8"/>
        <v>1932.6600000000035</v>
      </c>
      <c r="O26" s="168">
        <f t="shared" si="9"/>
        <v>3.8188567338901129E-2</v>
      </c>
      <c r="P26" s="47"/>
      <c r="Q26" s="47"/>
      <c r="R26" s="47"/>
      <c r="S26" s="47"/>
      <c r="T26" s="47"/>
    </row>
    <row r="27" spans="1:20" s="48" customFormat="1" ht="15.75" customHeight="1" x14ac:dyDescent="0.2">
      <c r="A27" s="158"/>
      <c r="B27" s="159"/>
      <c r="C27" s="169" t="s">
        <v>124</v>
      </c>
      <c r="D27" s="183">
        <v>52080</v>
      </c>
      <c r="E27" s="249">
        <v>1774.34</v>
      </c>
      <c r="F27" s="183">
        <v>9693</v>
      </c>
      <c r="G27" s="250">
        <v>6993</v>
      </c>
      <c r="H27" s="167">
        <f t="shared" si="0"/>
        <v>70540.34</v>
      </c>
      <c r="I27" s="165">
        <v>32184</v>
      </c>
      <c r="J27" s="164">
        <v>1853</v>
      </c>
      <c r="K27" s="165">
        <v>10332</v>
      </c>
      <c r="L27" s="165">
        <v>7254</v>
      </c>
      <c r="M27" s="165">
        <f t="shared" si="7"/>
        <v>51623</v>
      </c>
      <c r="N27" s="163">
        <f t="shared" si="8"/>
        <v>-18917.339999999997</v>
      </c>
      <c r="O27" s="168">
        <f t="shared" si="9"/>
        <v>-0.26817761298003379</v>
      </c>
      <c r="P27" s="47"/>
      <c r="Q27" s="47"/>
      <c r="R27" s="47"/>
      <c r="S27" s="47"/>
      <c r="T27" s="47"/>
    </row>
    <row r="28" spans="1:20" s="48" customFormat="1" ht="15.75" customHeight="1" x14ac:dyDescent="0.2">
      <c r="A28" s="158"/>
      <c r="B28" s="159"/>
      <c r="C28" s="182" t="s">
        <v>125</v>
      </c>
      <c r="D28" s="183">
        <v>30600</v>
      </c>
      <c r="E28" s="249">
        <v>1774.34</v>
      </c>
      <c r="F28" s="183">
        <v>9693</v>
      </c>
      <c r="G28" s="250">
        <v>6993</v>
      </c>
      <c r="H28" s="167">
        <f t="shared" si="0"/>
        <v>49060.34</v>
      </c>
      <c r="I28" s="165">
        <v>40500</v>
      </c>
      <c r="J28" s="164">
        <v>1853</v>
      </c>
      <c r="K28" s="165">
        <v>10332</v>
      </c>
      <c r="L28" s="165">
        <v>7254</v>
      </c>
      <c r="M28" s="165">
        <f t="shared" si="7"/>
        <v>59939</v>
      </c>
      <c r="N28" s="163">
        <f t="shared" si="8"/>
        <v>10878.660000000003</v>
      </c>
      <c r="O28" s="168">
        <f t="shared" si="9"/>
        <v>0.22174041190909</v>
      </c>
      <c r="P28" s="47"/>
      <c r="Q28" s="47"/>
      <c r="R28" s="47"/>
      <c r="S28" s="47"/>
      <c r="T28" s="47"/>
    </row>
    <row r="29" spans="1:20" ht="15.75" customHeight="1" x14ac:dyDescent="0.2">
      <c r="A29" s="158"/>
      <c r="B29" s="159"/>
      <c r="C29" s="169" t="s">
        <v>64</v>
      </c>
      <c r="D29" s="183">
        <v>36504</v>
      </c>
      <c r="E29" s="249">
        <v>1774.34</v>
      </c>
      <c r="F29" s="183">
        <v>9693</v>
      </c>
      <c r="G29" s="250">
        <v>6993</v>
      </c>
      <c r="H29" s="167">
        <f t="shared" si="0"/>
        <v>54964.34</v>
      </c>
      <c r="I29" s="163">
        <v>36504</v>
      </c>
      <c r="J29" s="164">
        <v>1853</v>
      </c>
      <c r="K29" s="165">
        <v>10332</v>
      </c>
      <c r="L29" s="165">
        <v>7254</v>
      </c>
      <c r="M29" s="165">
        <f t="shared" si="7"/>
        <v>55943</v>
      </c>
      <c r="N29" s="163">
        <f t="shared" si="8"/>
        <v>978.66000000000349</v>
      </c>
      <c r="O29" s="168">
        <f t="shared" si="9"/>
        <v>1.7805362531415889E-2</v>
      </c>
    </row>
    <row r="30" spans="1:20" ht="16.5" customHeight="1" x14ac:dyDescent="0.2">
      <c r="A30" s="158"/>
      <c r="B30" s="159"/>
      <c r="C30" s="182" t="s">
        <v>63</v>
      </c>
      <c r="D30" s="251">
        <v>39120</v>
      </c>
      <c r="E30" s="250">
        <v>1774.34</v>
      </c>
      <c r="F30" s="250">
        <v>9693</v>
      </c>
      <c r="G30" s="250">
        <v>6993</v>
      </c>
      <c r="H30" s="252">
        <f t="shared" si="0"/>
        <v>57580.34</v>
      </c>
      <c r="I30" s="163">
        <v>39120</v>
      </c>
      <c r="J30" s="164">
        <v>1853</v>
      </c>
      <c r="K30" s="165">
        <v>10332</v>
      </c>
      <c r="L30" s="165">
        <v>7254</v>
      </c>
      <c r="M30" s="165">
        <f t="shared" si="7"/>
        <v>58559</v>
      </c>
      <c r="N30" s="163">
        <f t="shared" si="8"/>
        <v>978.66000000000349</v>
      </c>
      <c r="O30" s="168">
        <f t="shared" si="9"/>
        <v>1.6996426210751855E-2</v>
      </c>
    </row>
    <row r="31" spans="1:20" s="48" customFormat="1" ht="16.5" customHeight="1" x14ac:dyDescent="0.2">
      <c r="A31" s="158"/>
      <c r="B31" s="159"/>
      <c r="C31" s="197" t="s">
        <v>58</v>
      </c>
      <c r="D31" s="248">
        <v>28980</v>
      </c>
      <c r="E31" s="249">
        <v>1774.34</v>
      </c>
      <c r="F31" s="183">
        <v>9693</v>
      </c>
      <c r="G31" s="250">
        <v>6993</v>
      </c>
      <c r="H31" s="167">
        <f t="shared" ref="H31" si="10">SUM(D31:G31)</f>
        <v>47440.34</v>
      </c>
      <c r="I31" s="163">
        <v>29844</v>
      </c>
      <c r="J31" s="164">
        <v>1853</v>
      </c>
      <c r="K31" s="165">
        <v>10332</v>
      </c>
      <c r="L31" s="165">
        <v>7254</v>
      </c>
      <c r="M31" s="165">
        <f t="shared" ref="M31" si="11">SUM(I31:L31)</f>
        <v>49283</v>
      </c>
      <c r="N31" s="163">
        <f t="shared" ref="N31" si="12">M31-H31</f>
        <v>1842.6600000000035</v>
      </c>
      <c r="O31" s="168">
        <f t="shared" ref="O31" si="13">N31/H31</f>
        <v>3.8841627189012636E-2</v>
      </c>
      <c r="P31" s="47"/>
      <c r="Q31" s="47"/>
      <c r="R31" s="47"/>
      <c r="S31" s="47"/>
      <c r="T31" s="47"/>
    </row>
    <row r="32" spans="1:20" s="48" customFormat="1" ht="16.5" customHeight="1" x14ac:dyDescent="0.2">
      <c r="A32" s="158"/>
      <c r="B32" s="159"/>
      <c r="C32" s="197" t="s">
        <v>116</v>
      </c>
      <c r="D32" s="296" t="s">
        <v>40</v>
      </c>
      <c r="E32" s="135" t="s">
        <v>40</v>
      </c>
      <c r="F32" s="135" t="s">
        <v>40</v>
      </c>
      <c r="G32" s="135" t="s">
        <v>40</v>
      </c>
      <c r="H32" s="135" t="s">
        <v>40</v>
      </c>
      <c r="I32" s="163">
        <v>36000</v>
      </c>
      <c r="J32" s="164">
        <v>1853</v>
      </c>
      <c r="K32" s="165">
        <v>10332</v>
      </c>
      <c r="L32" s="165">
        <v>7254</v>
      </c>
      <c r="M32" s="165">
        <f>SUM(I32:L32)</f>
        <v>55439</v>
      </c>
      <c r="N32" s="296" t="s">
        <v>40</v>
      </c>
      <c r="O32" s="447" t="s">
        <v>40</v>
      </c>
      <c r="P32" s="47"/>
      <c r="Q32" s="47"/>
      <c r="R32" s="47"/>
      <c r="S32" s="47"/>
      <c r="T32" s="47"/>
    </row>
    <row r="33" spans="1:24" s="48" customFormat="1" ht="16.5" customHeight="1" x14ac:dyDescent="0.2">
      <c r="A33" s="158"/>
      <c r="B33" s="159"/>
      <c r="C33" s="197" t="s">
        <v>117</v>
      </c>
      <c r="D33" s="296" t="s">
        <v>40</v>
      </c>
      <c r="E33" s="135" t="s">
        <v>40</v>
      </c>
      <c r="F33" s="135" t="s">
        <v>40</v>
      </c>
      <c r="G33" s="135" t="s">
        <v>40</v>
      </c>
      <c r="H33" s="135" t="s">
        <v>40</v>
      </c>
      <c r="I33" s="163">
        <v>33990</v>
      </c>
      <c r="J33" s="164">
        <v>1853</v>
      </c>
      <c r="K33" s="165">
        <v>10332</v>
      </c>
      <c r="L33" s="165">
        <v>7254</v>
      </c>
      <c r="M33" s="165">
        <f>SUM(I33:L33)</f>
        <v>53429</v>
      </c>
      <c r="N33" s="296" t="s">
        <v>40</v>
      </c>
      <c r="O33" s="447" t="s">
        <v>40</v>
      </c>
      <c r="P33" s="47"/>
      <c r="Q33" s="47"/>
      <c r="R33" s="47"/>
      <c r="S33" s="47"/>
      <c r="T33" s="47"/>
    </row>
    <row r="34" spans="1:24" s="48" customFormat="1" ht="16.5" customHeight="1" x14ac:dyDescent="0.2">
      <c r="A34" s="158"/>
      <c r="B34" s="159"/>
      <c r="C34" s="197" t="s">
        <v>118</v>
      </c>
      <c r="D34" s="296" t="s">
        <v>40</v>
      </c>
      <c r="E34" s="135" t="s">
        <v>40</v>
      </c>
      <c r="F34" s="135" t="s">
        <v>40</v>
      </c>
      <c r="G34" s="135" t="s">
        <v>40</v>
      </c>
      <c r="H34" s="135" t="s">
        <v>40</v>
      </c>
      <c r="I34" s="163">
        <v>45000</v>
      </c>
      <c r="J34" s="164">
        <v>1853</v>
      </c>
      <c r="K34" s="165">
        <v>10332</v>
      </c>
      <c r="L34" s="165">
        <v>7254</v>
      </c>
      <c r="M34" s="165">
        <f>SUM(I34:L34)</f>
        <v>64439</v>
      </c>
      <c r="N34" s="296" t="s">
        <v>40</v>
      </c>
      <c r="O34" s="447" t="s">
        <v>40</v>
      </c>
      <c r="P34" s="47"/>
      <c r="Q34" s="47"/>
      <c r="R34" s="47"/>
      <c r="S34" s="47"/>
      <c r="T34" s="47"/>
    </row>
    <row r="35" spans="1:24" s="48" customFormat="1" ht="16.5" customHeight="1" x14ac:dyDescent="0.2">
      <c r="A35" s="158"/>
      <c r="B35" s="159"/>
      <c r="C35" s="197" t="s">
        <v>119</v>
      </c>
      <c r="D35" s="296" t="s">
        <v>40</v>
      </c>
      <c r="E35" s="135" t="s">
        <v>40</v>
      </c>
      <c r="F35" s="135" t="s">
        <v>40</v>
      </c>
      <c r="G35" s="135" t="s">
        <v>40</v>
      </c>
      <c r="H35" s="135" t="s">
        <v>40</v>
      </c>
      <c r="I35" s="163">
        <v>33990</v>
      </c>
      <c r="J35" s="164">
        <v>1853</v>
      </c>
      <c r="K35" s="165">
        <v>10332</v>
      </c>
      <c r="L35" s="165">
        <v>7254</v>
      </c>
      <c r="M35" s="165">
        <f t="shared" ref="M35:M36" si="14">SUM(I35:L35)</f>
        <v>53429</v>
      </c>
      <c r="N35" s="296" t="s">
        <v>40</v>
      </c>
      <c r="O35" s="447" t="s">
        <v>40</v>
      </c>
      <c r="P35" s="47"/>
      <c r="Q35" s="47"/>
      <c r="R35" s="47"/>
      <c r="S35" s="47"/>
      <c r="T35" s="47"/>
    </row>
    <row r="36" spans="1:24" s="48" customFormat="1" ht="16.5" customHeight="1" thickBot="1" x14ac:dyDescent="0.25">
      <c r="A36" s="158"/>
      <c r="B36" s="159"/>
      <c r="C36" s="232" t="s">
        <v>120</v>
      </c>
      <c r="D36" s="310" t="s">
        <v>40</v>
      </c>
      <c r="E36" s="135" t="s">
        <v>40</v>
      </c>
      <c r="F36" s="135" t="s">
        <v>40</v>
      </c>
      <c r="G36" s="135" t="s">
        <v>40</v>
      </c>
      <c r="H36" s="135" t="s">
        <v>40</v>
      </c>
      <c r="I36" s="163">
        <v>41700</v>
      </c>
      <c r="J36" s="164">
        <v>1853</v>
      </c>
      <c r="K36" s="165">
        <v>10332</v>
      </c>
      <c r="L36" s="165">
        <v>7254</v>
      </c>
      <c r="M36" s="165">
        <f t="shared" si="14"/>
        <v>61139</v>
      </c>
      <c r="N36" s="310" t="s">
        <v>40</v>
      </c>
      <c r="O36" s="451" t="s">
        <v>40</v>
      </c>
      <c r="P36" s="47"/>
      <c r="Q36" s="47"/>
      <c r="R36" s="47"/>
      <c r="S36" s="47"/>
      <c r="T36" s="47"/>
    </row>
    <row r="37" spans="1:24" ht="16.5" thickBot="1" x14ac:dyDescent="0.3">
      <c r="A37" s="51" t="s">
        <v>6</v>
      </c>
      <c r="B37" s="155"/>
      <c r="C37" s="155"/>
      <c r="D37" s="258"/>
      <c r="E37" s="259"/>
      <c r="F37" s="236"/>
      <c r="G37" s="259"/>
      <c r="H37" s="186"/>
      <c r="I37" s="184"/>
      <c r="J37" s="185"/>
      <c r="K37" s="155"/>
      <c r="L37" s="185"/>
      <c r="M37" s="186"/>
      <c r="N37" s="184"/>
      <c r="O37" s="157"/>
    </row>
    <row r="38" spans="1:24" ht="15.75" customHeight="1" x14ac:dyDescent="0.2">
      <c r="A38" s="158"/>
      <c r="B38" s="159" t="s">
        <v>2</v>
      </c>
      <c r="C38" s="159"/>
      <c r="D38" s="266"/>
      <c r="E38" s="261"/>
      <c r="F38" s="260"/>
      <c r="G38" s="261"/>
      <c r="H38" s="188"/>
      <c r="I38" s="187"/>
      <c r="J38" s="166"/>
      <c r="K38" s="159"/>
      <c r="L38" s="189"/>
      <c r="M38" s="188"/>
      <c r="N38" s="187"/>
      <c r="O38" s="190"/>
    </row>
    <row r="39" spans="1:24" ht="15.75" customHeight="1" x14ac:dyDescent="0.2">
      <c r="A39" s="158"/>
      <c r="B39" s="159"/>
      <c r="C39" s="159" t="s">
        <v>28</v>
      </c>
      <c r="D39" s="248">
        <v>21690</v>
      </c>
      <c r="E39" s="183">
        <v>1583</v>
      </c>
      <c r="F39" s="183">
        <v>9800</v>
      </c>
      <c r="G39" s="250">
        <v>6993</v>
      </c>
      <c r="H39" s="167">
        <f t="shared" si="0"/>
        <v>40066</v>
      </c>
      <c r="I39" s="163">
        <v>22590</v>
      </c>
      <c r="J39" s="165">
        <v>1591</v>
      </c>
      <c r="K39" s="165">
        <v>10100</v>
      </c>
      <c r="L39" s="166">
        <v>7254</v>
      </c>
      <c r="M39" s="167">
        <f>SUM(I39:L39)</f>
        <v>41535</v>
      </c>
      <c r="N39" s="163">
        <f>M39-H39</f>
        <v>1469</v>
      </c>
      <c r="O39" s="168">
        <f>N39/H39</f>
        <v>3.6664503569110968E-2</v>
      </c>
      <c r="X39" s="48"/>
    </row>
    <row r="40" spans="1:24" ht="15.75" customHeight="1" x14ac:dyDescent="0.2">
      <c r="A40" s="158"/>
      <c r="B40" s="159"/>
      <c r="C40" s="159" t="s">
        <v>65</v>
      </c>
      <c r="D40" s="248">
        <v>22620</v>
      </c>
      <c r="E40" s="183">
        <v>1583</v>
      </c>
      <c r="F40" s="183">
        <v>9800</v>
      </c>
      <c r="G40" s="250">
        <v>6993</v>
      </c>
      <c r="H40" s="167">
        <f t="shared" si="0"/>
        <v>40996</v>
      </c>
      <c r="I40" s="163">
        <v>23550</v>
      </c>
      <c r="J40" s="165">
        <v>1591</v>
      </c>
      <c r="K40" s="165">
        <v>10100</v>
      </c>
      <c r="L40" s="166">
        <v>7254</v>
      </c>
      <c r="M40" s="167">
        <f>SUM(I40:L40)</f>
        <v>42495</v>
      </c>
      <c r="N40" s="163">
        <f>M40-H40</f>
        <v>1499</v>
      </c>
      <c r="O40" s="168">
        <f>N40/H40</f>
        <v>3.6564542882232411E-2</v>
      </c>
    </row>
    <row r="41" spans="1:24" ht="15.75" customHeight="1" thickBot="1" x14ac:dyDescent="0.25">
      <c r="A41" s="158"/>
      <c r="B41" s="159"/>
      <c r="C41" s="159" t="s">
        <v>80</v>
      </c>
      <c r="D41" s="248">
        <v>23430</v>
      </c>
      <c r="E41" s="183">
        <v>1583</v>
      </c>
      <c r="F41" s="183">
        <v>9800</v>
      </c>
      <c r="G41" s="250">
        <v>6993</v>
      </c>
      <c r="H41" s="167">
        <f t="shared" si="0"/>
        <v>41806</v>
      </c>
      <c r="I41" s="163">
        <v>24390</v>
      </c>
      <c r="J41" s="202">
        <v>1591</v>
      </c>
      <c r="K41" s="165">
        <v>10100</v>
      </c>
      <c r="L41" s="166">
        <v>7254</v>
      </c>
      <c r="M41" s="167">
        <f>SUM(I41:L41)</f>
        <v>43335</v>
      </c>
      <c r="N41" s="163">
        <f>M41-H41</f>
        <v>1529</v>
      </c>
      <c r="O41" s="168">
        <f>N41/H41</f>
        <v>3.6573697555374825E-2</v>
      </c>
    </row>
    <row r="42" spans="1:24" ht="15.75" customHeight="1" x14ac:dyDescent="0.2">
      <c r="A42" s="160"/>
      <c r="B42" s="161" t="s">
        <v>5</v>
      </c>
      <c r="C42" s="161"/>
      <c r="D42" s="267"/>
      <c r="E42" s="268"/>
      <c r="F42" s="268"/>
      <c r="G42" s="261"/>
      <c r="H42" s="216"/>
      <c r="I42" s="214"/>
      <c r="J42" s="105"/>
      <c r="K42" s="215"/>
      <c r="L42" s="189"/>
      <c r="M42" s="216"/>
      <c r="N42" s="214"/>
      <c r="O42" s="217"/>
    </row>
    <row r="43" spans="1:24" ht="15.75" customHeight="1" x14ac:dyDescent="0.2">
      <c r="A43" s="158"/>
      <c r="B43" s="159"/>
      <c r="C43" s="159" t="s">
        <v>75</v>
      </c>
      <c r="D43" s="248">
        <v>31500</v>
      </c>
      <c r="E43" s="183">
        <v>1583</v>
      </c>
      <c r="F43" s="183">
        <v>9693</v>
      </c>
      <c r="G43" s="250">
        <v>6993</v>
      </c>
      <c r="H43" s="167">
        <f t="shared" si="0"/>
        <v>49769</v>
      </c>
      <c r="I43" s="165">
        <v>32790</v>
      </c>
      <c r="J43" s="165">
        <v>1591</v>
      </c>
      <c r="K43" s="165">
        <v>10332</v>
      </c>
      <c r="L43" s="166">
        <v>7254</v>
      </c>
      <c r="M43" s="167">
        <f>SUM(I43:L43)</f>
        <v>51967</v>
      </c>
      <c r="N43" s="163">
        <f>M43-H43</f>
        <v>2198</v>
      </c>
      <c r="O43" s="168">
        <f>N43/H43</f>
        <v>4.4164037854889593E-2</v>
      </c>
    </row>
    <row r="44" spans="1:24" s="48" customFormat="1" ht="15.75" customHeight="1" x14ac:dyDescent="0.2">
      <c r="A44" s="158"/>
      <c r="B44" s="159"/>
      <c r="C44" s="159" t="s">
        <v>113</v>
      </c>
      <c r="D44" s="248">
        <v>33750</v>
      </c>
      <c r="E44" s="183">
        <v>1583</v>
      </c>
      <c r="F44" s="183">
        <v>9693</v>
      </c>
      <c r="G44" s="250">
        <v>6993</v>
      </c>
      <c r="H44" s="167">
        <v>52019</v>
      </c>
      <c r="I44" s="165">
        <v>35130</v>
      </c>
      <c r="J44" s="165">
        <v>1591</v>
      </c>
      <c r="K44" s="165">
        <v>10332</v>
      </c>
      <c r="L44" s="166">
        <v>7254</v>
      </c>
      <c r="M44" s="167">
        <f>SUM(I44:L44)</f>
        <v>54307</v>
      </c>
      <c r="N44" s="163">
        <f>M44-H44</f>
        <v>2288</v>
      </c>
      <c r="O44" s="168">
        <f>N44/H44</f>
        <v>4.3983928949037854E-2</v>
      </c>
      <c r="P44" s="47"/>
      <c r="Q44" s="47"/>
      <c r="R44" s="47"/>
      <c r="S44" s="47"/>
      <c r="T44" s="47"/>
    </row>
    <row r="45" spans="1:24" ht="15.75" customHeight="1" thickBot="1" x14ac:dyDescent="0.25">
      <c r="A45" s="198"/>
      <c r="B45" s="199"/>
      <c r="C45" s="199" t="s">
        <v>114</v>
      </c>
      <c r="D45" s="265">
        <v>33750</v>
      </c>
      <c r="E45" s="262">
        <v>1583</v>
      </c>
      <c r="F45" s="262">
        <v>9693</v>
      </c>
      <c r="G45" s="263">
        <v>6993</v>
      </c>
      <c r="H45" s="204">
        <f t="shared" si="0"/>
        <v>52019</v>
      </c>
      <c r="I45" s="265">
        <v>33750</v>
      </c>
      <c r="J45" s="202">
        <v>1591</v>
      </c>
      <c r="K45" s="202">
        <v>10332</v>
      </c>
      <c r="L45" s="203">
        <v>7254</v>
      </c>
      <c r="M45" s="204">
        <f>SUM(I45:L45)</f>
        <v>52927</v>
      </c>
      <c r="N45" s="201">
        <f>M45-H45</f>
        <v>908</v>
      </c>
      <c r="O45" s="205">
        <f>N45/H45</f>
        <v>1.7455160614390897E-2</v>
      </c>
    </row>
    <row r="46" spans="1:24" ht="16.5" thickBot="1" x14ac:dyDescent="0.3">
      <c r="A46" s="58" t="s">
        <v>102</v>
      </c>
      <c r="B46" s="218"/>
      <c r="C46" s="218"/>
      <c r="D46" s="269"/>
      <c r="E46" s="270"/>
      <c r="F46" s="270"/>
      <c r="G46" s="270"/>
      <c r="H46" s="221"/>
      <c r="I46" s="219"/>
      <c r="J46" s="220"/>
      <c r="K46" s="220"/>
      <c r="L46" s="220"/>
      <c r="M46" s="221"/>
      <c r="N46" s="219"/>
      <c r="O46" s="222"/>
    </row>
    <row r="47" spans="1:24" ht="15.75" customHeight="1" x14ac:dyDescent="0.2">
      <c r="A47" s="160"/>
      <c r="B47" s="161" t="s">
        <v>2</v>
      </c>
      <c r="C47" s="191"/>
      <c r="D47" s="266"/>
      <c r="E47" s="261"/>
      <c r="F47" s="261"/>
      <c r="G47" s="261"/>
      <c r="H47" s="194"/>
      <c r="I47" s="193"/>
      <c r="J47" s="189"/>
      <c r="K47" s="189"/>
      <c r="L47" s="189"/>
      <c r="M47" s="194"/>
      <c r="N47" s="193"/>
      <c r="O47" s="162"/>
    </row>
    <row r="48" spans="1:24" ht="15.75" customHeight="1" x14ac:dyDescent="0.2">
      <c r="A48" s="158"/>
      <c r="B48" s="159"/>
      <c r="C48" s="169" t="s">
        <v>115</v>
      </c>
      <c r="D48" s="248">
        <v>29040</v>
      </c>
      <c r="E48" s="183">
        <v>1320</v>
      </c>
      <c r="F48" s="183">
        <v>9693</v>
      </c>
      <c r="G48" s="250">
        <v>6993</v>
      </c>
      <c r="H48" s="167">
        <f t="shared" si="0"/>
        <v>47046</v>
      </c>
      <c r="I48" s="163">
        <v>29910</v>
      </c>
      <c r="J48" s="165">
        <v>1538.06</v>
      </c>
      <c r="K48" s="195">
        <v>10332</v>
      </c>
      <c r="L48" s="166">
        <v>7254</v>
      </c>
      <c r="M48" s="167">
        <f t="shared" ref="M48:M60" si="15">SUM(I48:L48)</f>
        <v>49034.06</v>
      </c>
      <c r="N48" s="163">
        <f>M48-H48</f>
        <v>1988.0599999999977</v>
      </c>
      <c r="O48" s="168">
        <f>N48/H48</f>
        <v>4.2257790247842486E-2</v>
      </c>
      <c r="P48" s="19"/>
    </row>
    <row r="49" spans="1:20" s="48" customFormat="1" ht="15.75" customHeight="1" x14ac:dyDescent="0.2">
      <c r="A49" s="158"/>
      <c r="B49" s="159"/>
      <c r="C49" s="169" t="s">
        <v>105</v>
      </c>
      <c r="D49" s="244">
        <v>29790</v>
      </c>
      <c r="E49" s="183">
        <v>1320</v>
      </c>
      <c r="F49" s="245">
        <v>9693</v>
      </c>
      <c r="G49" s="170">
        <v>6993</v>
      </c>
      <c r="H49" s="281">
        <f t="shared" si="0"/>
        <v>47796</v>
      </c>
      <c r="I49" s="163">
        <v>31410</v>
      </c>
      <c r="J49" s="165">
        <v>1538.06</v>
      </c>
      <c r="K49" s="195">
        <v>10332</v>
      </c>
      <c r="L49" s="166">
        <v>7254</v>
      </c>
      <c r="M49" s="167">
        <f t="shared" si="15"/>
        <v>50534.06</v>
      </c>
      <c r="N49" s="163">
        <f t="shared" ref="N49:N50" si="16">M49-H49</f>
        <v>2738.0599999999977</v>
      </c>
      <c r="O49" s="168">
        <f t="shared" ref="O49:O50" si="17">N49/H49</f>
        <v>5.7286383797807303E-2</v>
      </c>
      <c r="P49" s="19"/>
      <c r="Q49" s="47"/>
      <c r="R49" s="47"/>
      <c r="S49" s="47"/>
      <c r="T49" s="47"/>
    </row>
    <row r="50" spans="1:20" s="48" customFormat="1" ht="15.75" customHeight="1" x14ac:dyDescent="0.2">
      <c r="A50" s="171"/>
      <c r="B50" s="172"/>
      <c r="C50" s="213" t="s">
        <v>106</v>
      </c>
      <c r="D50" s="437">
        <v>31470</v>
      </c>
      <c r="E50" s="255">
        <v>1320</v>
      </c>
      <c r="F50" s="438">
        <v>9693</v>
      </c>
      <c r="G50" s="439">
        <v>6993</v>
      </c>
      <c r="H50" s="440">
        <f t="shared" si="0"/>
        <v>49476</v>
      </c>
      <c r="I50" s="173">
        <v>32400</v>
      </c>
      <c r="J50" s="175">
        <v>1538.06</v>
      </c>
      <c r="K50" s="441">
        <v>10332</v>
      </c>
      <c r="L50" s="176">
        <v>7254</v>
      </c>
      <c r="M50" s="177">
        <f t="shared" si="15"/>
        <v>51524.06</v>
      </c>
      <c r="N50" s="173">
        <f t="shared" si="16"/>
        <v>2048.0599999999977</v>
      </c>
      <c r="O50" s="178">
        <f t="shared" si="17"/>
        <v>4.1395019807583429E-2</v>
      </c>
      <c r="P50" s="19"/>
      <c r="Q50" s="47"/>
      <c r="R50" s="47"/>
      <c r="S50" s="47"/>
      <c r="T50" s="47"/>
    </row>
    <row r="51" spans="1:20" ht="15.75" customHeight="1" x14ac:dyDescent="0.2">
      <c r="A51" s="179"/>
      <c r="B51" s="180" t="s">
        <v>5</v>
      </c>
      <c r="C51" s="196"/>
      <c r="D51" s="287"/>
      <c r="E51" s="257"/>
      <c r="F51" s="284"/>
      <c r="G51" s="284"/>
      <c r="H51" s="229"/>
      <c r="I51" s="283"/>
      <c r="J51" s="181"/>
      <c r="K51" s="285"/>
      <c r="L51" s="288"/>
      <c r="M51" s="229"/>
      <c r="N51" s="283"/>
      <c r="O51" s="286"/>
      <c r="P51" s="19"/>
      <c r="S51" s="18"/>
    </row>
    <row r="52" spans="1:20" ht="15.75" customHeight="1" x14ac:dyDescent="0.2">
      <c r="A52" s="158"/>
      <c r="B52" s="159"/>
      <c r="C52" s="169" t="s">
        <v>8</v>
      </c>
      <c r="D52" s="248">
        <v>37290</v>
      </c>
      <c r="E52" s="183">
        <v>1320</v>
      </c>
      <c r="F52" s="183">
        <v>9693</v>
      </c>
      <c r="G52" s="250">
        <v>6993</v>
      </c>
      <c r="H52" s="167">
        <f t="shared" si="0"/>
        <v>55296</v>
      </c>
      <c r="I52" s="163">
        <f>D52</f>
        <v>37290</v>
      </c>
      <c r="J52" s="165">
        <v>1538.06</v>
      </c>
      <c r="K52" s="165">
        <v>10332</v>
      </c>
      <c r="L52" s="166">
        <v>7254</v>
      </c>
      <c r="M52" s="167">
        <f t="shared" si="15"/>
        <v>56414.06</v>
      </c>
      <c r="N52" s="163">
        <f t="shared" ref="N52:N60" si="18">M52-H52</f>
        <v>1118.0599999999977</v>
      </c>
      <c r="O52" s="168">
        <f t="shared" ref="O52:O60" si="19">N52/H52</f>
        <v>2.021954571759255E-2</v>
      </c>
      <c r="P52" s="19"/>
      <c r="Q52" s="26"/>
    </row>
    <row r="53" spans="1:20" ht="15.75" customHeight="1" x14ac:dyDescent="0.2">
      <c r="A53" s="158"/>
      <c r="B53" s="159"/>
      <c r="C53" s="182" t="s">
        <v>9</v>
      </c>
      <c r="D53" s="248">
        <v>37290</v>
      </c>
      <c r="E53" s="183">
        <v>1320</v>
      </c>
      <c r="F53" s="183">
        <v>9693</v>
      </c>
      <c r="G53" s="250">
        <v>6993</v>
      </c>
      <c r="H53" s="167">
        <f t="shared" si="0"/>
        <v>55296</v>
      </c>
      <c r="I53" s="163">
        <f>D53</f>
        <v>37290</v>
      </c>
      <c r="J53" s="165">
        <v>1538.06</v>
      </c>
      <c r="K53" s="165">
        <v>10332</v>
      </c>
      <c r="L53" s="166">
        <v>7254</v>
      </c>
      <c r="M53" s="167">
        <f t="shared" si="15"/>
        <v>56414.06</v>
      </c>
      <c r="N53" s="163">
        <f t="shared" si="18"/>
        <v>1118.0599999999977</v>
      </c>
      <c r="O53" s="168">
        <f t="shared" si="19"/>
        <v>2.021954571759255E-2</v>
      </c>
      <c r="P53" s="19"/>
      <c r="S53" s="18"/>
    </row>
    <row r="54" spans="1:20" ht="15.75" customHeight="1" x14ac:dyDescent="0.2">
      <c r="A54" s="158"/>
      <c r="B54" s="159"/>
      <c r="C54" s="182" t="s">
        <v>4</v>
      </c>
      <c r="D54" s="248">
        <v>39450</v>
      </c>
      <c r="E54" s="183">
        <v>1320</v>
      </c>
      <c r="F54" s="183">
        <v>9693</v>
      </c>
      <c r="G54" s="250">
        <v>6993</v>
      </c>
      <c r="H54" s="167">
        <f t="shared" si="0"/>
        <v>57456</v>
      </c>
      <c r="I54" s="163">
        <v>40950</v>
      </c>
      <c r="J54" s="165">
        <v>1538.06</v>
      </c>
      <c r="K54" s="165">
        <v>10332</v>
      </c>
      <c r="L54" s="166">
        <v>7254</v>
      </c>
      <c r="M54" s="167">
        <f t="shared" si="15"/>
        <v>60074.06</v>
      </c>
      <c r="N54" s="163">
        <f t="shared" si="18"/>
        <v>2618.0599999999977</v>
      </c>
      <c r="O54" s="168">
        <f t="shared" si="19"/>
        <v>4.556634642160954E-2</v>
      </c>
      <c r="P54" s="19"/>
    </row>
    <row r="55" spans="1:20" s="48" customFormat="1" ht="15.75" customHeight="1" x14ac:dyDescent="0.2">
      <c r="A55" s="158"/>
      <c r="B55" s="159"/>
      <c r="C55" s="182" t="s">
        <v>66</v>
      </c>
      <c r="D55" s="251">
        <v>39450</v>
      </c>
      <c r="E55" s="250">
        <v>1320</v>
      </c>
      <c r="F55" s="250">
        <v>9693</v>
      </c>
      <c r="G55" s="250">
        <v>6993</v>
      </c>
      <c r="H55" s="252">
        <f t="shared" si="0"/>
        <v>57456</v>
      </c>
      <c r="I55" s="163">
        <v>40950</v>
      </c>
      <c r="J55" s="165">
        <v>1538.06</v>
      </c>
      <c r="K55" s="165">
        <v>10332</v>
      </c>
      <c r="L55" s="166">
        <v>7254</v>
      </c>
      <c r="M55" s="167">
        <f t="shared" si="15"/>
        <v>60074.06</v>
      </c>
      <c r="N55" s="163">
        <f t="shared" si="18"/>
        <v>2618.0599999999977</v>
      </c>
      <c r="O55" s="168">
        <f t="shared" si="19"/>
        <v>4.556634642160954E-2</v>
      </c>
      <c r="P55" s="19"/>
      <c r="Q55" s="47"/>
      <c r="R55" s="47"/>
      <c r="S55" s="47"/>
      <c r="T55" s="47"/>
    </row>
    <row r="56" spans="1:20" ht="15.75" customHeight="1" x14ac:dyDescent="0.2">
      <c r="A56" s="158"/>
      <c r="B56" s="159"/>
      <c r="C56" s="169" t="s">
        <v>26</v>
      </c>
      <c r="D56" s="248">
        <v>37290</v>
      </c>
      <c r="E56" s="183">
        <v>1320</v>
      </c>
      <c r="F56" s="183">
        <v>9693</v>
      </c>
      <c r="G56" s="250">
        <v>6993</v>
      </c>
      <c r="H56" s="167">
        <f t="shared" si="0"/>
        <v>55296</v>
      </c>
      <c r="I56" s="163">
        <f>D56</f>
        <v>37290</v>
      </c>
      <c r="J56" s="165">
        <v>1538.06</v>
      </c>
      <c r="K56" s="165">
        <v>10332</v>
      </c>
      <c r="L56" s="166">
        <v>7254</v>
      </c>
      <c r="M56" s="167">
        <f t="shared" si="15"/>
        <v>56414.06</v>
      </c>
      <c r="N56" s="163">
        <f t="shared" si="18"/>
        <v>1118.0599999999977</v>
      </c>
      <c r="O56" s="168">
        <f t="shared" si="19"/>
        <v>2.021954571759255E-2</v>
      </c>
      <c r="P56" s="19"/>
    </row>
    <row r="57" spans="1:20" ht="15.75" customHeight="1" x14ac:dyDescent="0.2">
      <c r="A57" s="158"/>
      <c r="B57" s="159"/>
      <c r="C57" s="169" t="s">
        <v>10</v>
      </c>
      <c r="D57" s="248">
        <v>37290</v>
      </c>
      <c r="E57" s="183">
        <v>1320</v>
      </c>
      <c r="F57" s="183">
        <v>9693</v>
      </c>
      <c r="G57" s="250">
        <v>6993</v>
      </c>
      <c r="H57" s="167">
        <f t="shared" si="0"/>
        <v>55296</v>
      </c>
      <c r="I57" s="163">
        <f>D57</f>
        <v>37290</v>
      </c>
      <c r="J57" s="165">
        <v>1538.06</v>
      </c>
      <c r="K57" s="165">
        <v>10332</v>
      </c>
      <c r="L57" s="166">
        <v>7254</v>
      </c>
      <c r="M57" s="167">
        <f t="shared" si="15"/>
        <v>56414.06</v>
      </c>
      <c r="N57" s="163">
        <f t="shared" si="18"/>
        <v>1118.0599999999977</v>
      </c>
      <c r="O57" s="168">
        <f t="shared" si="19"/>
        <v>2.021954571759255E-2</v>
      </c>
      <c r="P57" s="19"/>
    </row>
    <row r="58" spans="1:20" ht="15.75" customHeight="1" x14ac:dyDescent="0.2">
      <c r="A58" s="158"/>
      <c r="B58" s="159"/>
      <c r="C58" s="169" t="s">
        <v>7</v>
      </c>
      <c r="D58" s="248">
        <v>37290</v>
      </c>
      <c r="E58" s="183">
        <v>1320</v>
      </c>
      <c r="F58" s="183">
        <v>9693</v>
      </c>
      <c r="G58" s="250">
        <v>6993</v>
      </c>
      <c r="H58" s="167">
        <f t="shared" si="0"/>
        <v>55296</v>
      </c>
      <c r="I58" s="163">
        <f>D58</f>
        <v>37290</v>
      </c>
      <c r="J58" s="165">
        <v>1538.06</v>
      </c>
      <c r="K58" s="165">
        <v>10332</v>
      </c>
      <c r="L58" s="166">
        <v>7254</v>
      </c>
      <c r="M58" s="167">
        <f t="shared" si="15"/>
        <v>56414.06</v>
      </c>
      <c r="N58" s="163">
        <f t="shared" si="18"/>
        <v>1118.0599999999977</v>
      </c>
      <c r="O58" s="168">
        <f t="shared" si="19"/>
        <v>2.021954571759255E-2</v>
      </c>
      <c r="P58" s="19"/>
    </row>
    <row r="59" spans="1:20" s="48" customFormat="1" ht="15.75" customHeight="1" x14ac:dyDescent="0.2">
      <c r="A59" s="158"/>
      <c r="B59" s="159"/>
      <c r="C59" s="197" t="s">
        <v>49</v>
      </c>
      <c r="D59" s="248">
        <v>39450</v>
      </c>
      <c r="E59" s="183">
        <v>1320</v>
      </c>
      <c r="F59" s="183">
        <v>9693</v>
      </c>
      <c r="G59" s="183">
        <v>6993</v>
      </c>
      <c r="H59" s="167">
        <f t="shared" si="0"/>
        <v>57456</v>
      </c>
      <c r="I59" s="163">
        <v>40950</v>
      </c>
      <c r="J59" s="165">
        <v>1538.06</v>
      </c>
      <c r="K59" s="165">
        <v>10332</v>
      </c>
      <c r="L59" s="166">
        <v>7254</v>
      </c>
      <c r="M59" s="167">
        <f t="shared" si="15"/>
        <v>60074.06</v>
      </c>
      <c r="N59" s="163">
        <f t="shared" si="18"/>
        <v>2618.0599999999977</v>
      </c>
      <c r="O59" s="168">
        <f t="shared" si="19"/>
        <v>4.556634642160954E-2</v>
      </c>
      <c r="P59" s="19"/>
      <c r="Q59" s="47"/>
      <c r="R59" s="47"/>
      <c r="S59" s="47"/>
      <c r="T59" s="47"/>
    </row>
    <row r="60" spans="1:20" ht="15.75" customHeight="1" thickBot="1" x14ac:dyDescent="0.25">
      <c r="A60" s="198"/>
      <c r="B60" s="199"/>
      <c r="C60" s="199" t="s">
        <v>24</v>
      </c>
      <c r="D60" s="265">
        <v>39450</v>
      </c>
      <c r="E60" s="262">
        <v>1320</v>
      </c>
      <c r="F60" s="262">
        <v>9693</v>
      </c>
      <c r="G60" s="263">
        <v>6993</v>
      </c>
      <c r="H60" s="204">
        <f t="shared" si="0"/>
        <v>57456</v>
      </c>
      <c r="I60" s="201">
        <v>40950</v>
      </c>
      <c r="J60" s="202">
        <v>1538.06</v>
      </c>
      <c r="K60" s="165">
        <v>10332</v>
      </c>
      <c r="L60" s="166">
        <v>7254</v>
      </c>
      <c r="M60" s="167">
        <f t="shared" si="15"/>
        <v>60074.06</v>
      </c>
      <c r="N60" s="201">
        <f t="shared" si="18"/>
        <v>2618.0599999999977</v>
      </c>
      <c r="O60" s="205">
        <f t="shared" si="19"/>
        <v>4.556634642160954E-2</v>
      </c>
      <c r="P60" s="19"/>
    </row>
    <row r="61" spans="1:20" ht="19.5" thickBot="1" x14ac:dyDescent="0.3">
      <c r="A61" s="51" t="s">
        <v>55</v>
      </c>
      <c r="B61" s="155"/>
      <c r="C61" s="155"/>
      <c r="D61" s="271"/>
      <c r="E61" s="272"/>
      <c r="F61" s="272"/>
      <c r="G61" s="259"/>
      <c r="H61" s="273"/>
      <c r="I61" s="184"/>
      <c r="J61" s="185"/>
      <c r="K61" s="185"/>
      <c r="L61" s="185"/>
      <c r="M61" s="223"/>
      <c r="N61" s="184"/>
      <c r="O61" s="157"/>
      <c r="P61" s="19"/>
    </row>
    <row r="62" spans="1:20" s="13" customFormat="1" ht="15.75" customHeight="1" x14ac:dyDescent="0.2">
      <c r="A62" s="206"/>
      <c r="B62" s="197" t="s">
        <v>2</v>
      </c>
      <c r="C62" s="197"/>
      <c r="D62" s="267"/>
      <c r="E62" s="274"/>
      <c r="F62" s="274"/>
      <c r="G62" s="268"/>
      <c r="H62" s="216"/>
      <c r="I62" s="225"/>
      <c r="J62" s="224"/>
      <c r="K62" s="224"/>
      <c r="L62" s="215"/>
      <c r="M62" s="217"/>
      <c r="N62" s="225"/>
      <c r="O62" s="226"/>
      <c r="P62" s="20"/>
      <c r="Q62" s="12"/>
      <c r="R62" s="12"/>
      <c r="S62" s="12"/>
      <c r="T62" s="12"/>
    </row>
    <row r="63" spans="1:20" s="13" customFormat="1" ht="15.75" customHeight="1" x14ac:dyDescent="0.2">
      <c r="A63" s="206"/>
      <c r="B63" s="197"/>
      <c r="C63" s="197" t="s">
        <v>13</v>
      </c>
      <c r="D63" s="248">
        <v>26700</v>
      </c>
      <c r="E63" s="183">
        <v>255</v>
      </c>
      <c r="F63" s="183">
        <v>9693</v>
      </c>
      <c r="G63" s="250">
        <v>6993</v>
      </c>
      <c r="H63" s="167">
        <f t="shared" si="0"/>
        <v>43641</v>
      </c>
      <c r="I63" s="163">
        <v>27000</v>
      </c>
      <c r="J63" s="165">
        <v>255</v>
      </c>
      <c r="K63" s="165">
        <v>10332</v>
      </c>
      <c r="L63" s="165">
        <v>7254</v>
      </c>
      <c r="M63" s="167">
        <f t="shared" ref="M63:M80" si="20">SUM(I63:L63)</f>
        <v>44841</v>
      </c>
      <c r="N63" s="163">
        <f>M63-H63</f>
        <v>1200</v>
      </c>
      <c r="O63" s="168">
        <f>N63/H63</f>
        <v>2.7497078435416236E-2</v>
      </c>
      <c r="P63" s="20"/>
      <c r="Q63" s="12"/>
      <c r="R63" s="12"/>
      <c r="S63" s="12"/>
      <c r="T63" s="12"/>
    </row>
    <row r="64" spans="1:20" s="13" customFormat="1" ht="15.75" customHeight="1" x14ac:dyDescent="0.2">
      <c r="A64" s="206"/>
      <c r="B64" s="197"/>
      <c r="C64" s="208" t="s">
        <v>41</v>
      </c>
      <c r="D64" s="253">
        <v>15150</v>
      </c>
      <c r="E64" s="255">
        <v>255</v>
      </c>
      <c r="F64" s="255">
        <v>9693</v>
      </c>
      <c r="G64" s="256">
        <v>6993</v>
      </c>
      <c r="H64" s="177">
        <f t="shared" si="0"/>
        <v>32091</v>
      </c>
      <c r="I64" s="173">
        <v>15450</v>
      </c>
      <c r="J64" s="175">
        <v>255</v>
      </c>
      <c r="K64" s="175">
        <v>10332</v>
      </c>
      <c r="L64" s="175">
        <v>7254</v>
      </c>
      <c r="M64" s="177">
        <f t="shared" si="20"/>
        <v>33291</v>
      </c>
      <c r="N64" s="173">
        <f>M64-H64</f>
        <v>1200</v>
      </c>
      <c r="O64" s="178">
        <f>N64/H64</f>
        <v>3.7393661774329248E-2</v>
      </c>
      <c r="P64" s="20"/>
      <c r="Q64" s="12"/>
      <c r="R64" s="12"/>
      <c r="S64" s="12"/>
      <c r="T64" s="12"/>
    </row>
    <row r="65" spans="1:22" s="13" customFormat="1" ht="15.75" customHeight="1" x14ac:dyDescent="0.2">
      <c r="A65" s="227"/>
      <c r="B65" s="228" t="s">
        <v>5</v>
      </c>
      <c r="C65" s="228"/>
      <c r="D65" s="248"/>
      <c r="E65" s="183"/>
      <c r="F65" s="183"/>
      <c r="G65" s="183"/>
      <c r="H65" s="167"/>
      <c r="I65" s="163"/>
      <c r="J65" s="165"/>
      <c r="K65" s="165"/>
      <c r="L65" s="165"/>
      <c r="M65" s="167"/>
      <c r="N65" s="163"/>
      <c r="O65" s="168"/>
      <c r="P65" s="20"/>
      <c r="Q65" s="12"/>
      <c r="R65" s="12"/>
      <c r="S65" s="12"/>
      <c r="T65" s="12"/>
    </row>
    <row r="66" spans="1:22" s="13" customFormat="1" ht="15.75" customHeight="1" x14ac:dyDescent="0.2">
      <c r="A66" s="206"/>
      <c r="B66" s="197"/>
      <c r="C66" s="182" t="s">
        <v>134</v>
      </c>
      <c r="D66" s="248">
        <v>34270</v>
      </c>
      <c r="E66" s="183">
        <v>255</v>
      </c>
      <c r="F66" s="183">
        <v>9693</v>
      </c>
      <c r="G66" s="250">
        <v>6993</v>
      </c>
      <c r="H66" s="167">
        <f t="shared" ref="H66" si="21">SUM(D66:G66)</f>
        <v>51211</v>
      </c>
      <c r="I66" s="163">
        <v>35984</v>
      </c>
      <c r="J66" s="165">
        <v>255</v>
      </c>
      <c r="K66" s="165">
        <v>10332</v>
      </c>
      <c r="L66" s="165">
        <v>7254</v>
      </c>
      <c r="M66" s="167">
        <f t="shared" ref="M66" si="22">SUM(I66:L66)</f>
        <v>53825</v>
      </c>
      <c r="N66" s="163">
        <f t="shared" ref="N66:N80" si="23">M66-H66</f>
        <v>2614</v>
      </c>
      <c r="O66" s="168">
        <f t="shared" ref="O66:O80" si="24">N66/H66</f>
        <v>5.1043721075550177E-2</v>
      </c>
      <c r="P66" s="20"/>
      <c r="Q66" s="12"/>
      <c r="R66" s="12"/>
      <c r="S66" s="12"/>
      <c r="T66" s="12"/>
    </row>
    <row r="67" spans="1:22" s="13" customFormat="1" ht="15.75" customHeight="1" x14ac:dyDescent="0.2">
      <c r="A67" s="206"/>
      <c r="B67" s="197"/>
      <c r="C67" s="197" t="s">
        <v>67</v>
      </c>
      <c r="D67" s="248">
        <v>32400</v>
      </c>
      <c r="E67" s="183">
        <v>255</v>
      </c>
      <c r="F67" s="183">
        <v>9693</v>
      </c>
      <c r="G67" s="250">
        <v>6993</v>
      </c>
      <c r="H67" s="167">
        <f t="shared" si="0"/>
        <v>49341</v>
      </c>
      <c r="I67" s="163">
        <v>34800</v>
      </c>
      <c r="J67" s="165">
        <v>255</v>
      </c>
      <c r="K67" s="165">
        <v>10332</v>
      </c>
      <c r="L67" s="165">
        <v>7254</v>
      </c>
      <c r="M67" s="167">
        <f t="shared" si="20"/>
        <v>52641</v>
      </c>
      <c r="N67" s="163">
        <f t="shared" si="23"/>
        <v>3300</v>
      </c>
      <c r="O67" s="168">
        <f t="shared" si="24"/>
        <v>6.6881498145558466E-2</v>
      </c>
      <c r="P67" s="20"/>
      <c r="Q67" s="12"/>
      <c r="R67" s="12"/>
      <c r="S67" s="12"/>
      <c r="T67" s="12"/>
    </row>
    <row r="68" spans="1:22" s="46" customFormat="1" ht="15.75" customHeight="1" x14ac:dyDescent="0.2">
      <c r="A68" s="206"/>
      <c r="B68" s="197"/>
      <c r="C68" s="197" t="s">
        <v>68</v>
      </c>
      <c r="D68" s="248">
        <v>26550</v>
      </c>
      <c r="E68" s="183">
        <v>255</v>
      </c>
      <c r="F68" s="183">
        <v>9693</v>
      </c>
      <c r="G68" s="250">
        <v>6993</v>
      </c>
      <c r="H68" s="167">
        <f t="shared" si="0"/>
        <v>43491</v>
      </c>
      <c r="I68" s="163">
        <v>27150</v>
      </c>
      <c r="J68" s="165">
        <v>255</v>
      </c>
      <c r="K68" s="165">
        <v>10332</v>
      </c>
      <c r="L68" s="165">
        <v>7254</v>
      </c>
      <c r="M68" s="167">
        <f t="shared" si="20"/>
        <v>44991</v>
      </c>
      <c r="N68" s="163">
        <f t="shared" ref="N68:N69" si="25">M68-H68</f>
        <v>1500</v>
      </c>
      <c r="O68" s="168">
        <f t="shared" ref="O68:O69" si="26">N68/H68</f>
        <v>3.4489894460922953E-2</v>
      </c>
      <c r="P68" s="35"/>
      <c r="Q68" s="45"/>
      <c r="R68" s="45"/>
      <c r="S68" s="45"/>
      <c r="T68" s="45"/>
    </row>
    <row r="69" spans="1:22" s="46" customFormat="1" ht="15.75" customHeight="1" x14ac:dyDescent="0.2">
      <c r="A69" s="206"/>
      <c r="B69" s="197"/>
      <c r="C69" s="182" t="s">
        <v>69</v>
      </c>
      <c r="D69" s="251">
        <v>34020</v>
      </c>
      <c r="E69" s="250">
        <v>255</v>
      </c>
      <c r="F69" s="250">
        <v>9693</v>
      </c>
      <c r="G69" s="250">
        <v>6993</v>
      </c>
      <c r="H69" s="252">
        <f t="shared" si="0"/>
        <v>50961</v>
      </c>
      <c r="I69" s="163">
        <v>36450</v>
      </c>
      <c r="J69" s="183">
        <v>255</v>
      </c>
      <c r="K69" s="165">
        <v>10332</v>
      </c>
      <c r="L69" s="165">
        <v>7254</v>
      </c>
      <c r="M69" s="167">
        <f t="shared" si="20"/>
        <v>54291</v>
      </c>
      <c r="N69" s="163">
        <f t="shared" si="25"/>
        <v>3330</v>
      </c>
      <c r="O69" s="168">
        <f t="shared" si="26"/>
        <v>6.5344086654500505E-2</v>
      </c>
      <c r="P69" s="35"/>
      <c r="Q69" s="45"/>
      <c r="R69" s="45"/>
      <c r="S69" s="45"/>
      <c r="T69" s="45"/>
    </row>
    <row r="70" spans="1:22" s="13" customFormat="1" ht="15.75" customHeight="1" x14ac:dyDescent="0.2">
      <c r="A70" s="206"/>
      <c r="B70" s="197"/>
      <c r="C70" s="159" t="s">
        <v>34</v>
      </c>
      <c r="D70" s="248">
        <v>36450</v>
      </c>
      <c r="E70" s="183">
        <v>255</v>
      </c>
      <c r="F70" s="183">
        <v>9693</v>
      </c>
      <c r="G70" s="250">
        <v>6993</v>
      </c>
      <c r="H70" s="167">
        <f t="shared" si="0"/>
        <v>53391</v>
      </c>
      <c r="I70" s="163">
        <f>D70</f>
        <v>36450</v>
      </c>
      <c r="J70" s="165">
        <v>255</v>
      </c>
      <c r="K70" s="165">
        <v>10332</v>
      </c>
      <c r="L70" s="165">
        <v>7254</v>
      </c>
      <c r="M70" s="167">
        <f t="shared" si="20"/>
        <v>54291</v>
      </c>
      <c r="N70" s="163">
        <f t="shared" si="23"/>
        <v>900</v>
      </c>
      <c r="O70" s="168">
        <f t="shared" si="24"/>
        <v>1.6856773613530371E-2</v>
      </c>
      <c r="P70" s="20"/>
      <c r="Q70" s="12"/>
      <c r="R70" s="12"/>
      <c r="S70" s="12"/>
      <c r="T70" s="12"/>
    </row>
    <row r="71" spans="1:22" s="13" customFormat="1" ht="15.75" customHeight="1" x14ac:dyDescent="0.2">
      <c r="A71" s="206"/>
      <c r="B71" s="197"/>
      <c r="C71" s="159" t="s">
        <v>35</v>
      </c>
      <c r="D71" s="248">
        <v>32040</v>
      </c>
      <c r="E71" s="183">
        <v>255</v>
      </c>
      <c r="F71" s="183">
        <v>9693</v>
      </c>
      <c r="G71" s="250">
        <v>6993</v>
      </c>
      <c r="H71" s="167">
        <f t="shared" si="0"/>
        <v>48981</v>
      </c>
      <c r="I71" s="163">
        <v>36450</v>
      </c>
      <c r="J71" s="165">
        <v>255</v>
      </c>
      <c r="K71" s="165">
        <v>10332</v>
      </c>
      <c r="L71" s="165">
        <v>7254</v>
      </c>
      <c r="M71" s="167">
        <f t="shared" si="20"/>
        <v>54291</v>
      </c>
      <c r="N71" s="163">
        <f t="shared" si="23"/>
        <v>5310</v>
      </c>
      <c r="O71" s="168">
        <f t="shared" si="24"/>
        <v>0.10840938323023214</v>
      </c>
      <c r="P71" s="20"/>
      <c r="Q71" s="12"/>
      <c r="R71" s="12"/>
      <c r="S71" s="12"/>
      <c r="T71" s="12"/>
    </row>
    <row r="72" spans="1:22" s="13" customFormat="1" ht="15.75" customHeight="1" x14ac:dyDescent="0.2">
      <c r="A72" s="206"/>
      <c r="B72" s="197"/>
      <c r="C72" s="197" t="s">
        <v>42</v>
      </c>
      <c r="D72" s="248">
        <v>32040</v>
      </c>
      <c r="E72" s="183">
        <v>255</v>
      </c>
      <c r="F72" s="183">
        <v>9693</v>
      </c>
      <c r="G72" s="250">
        <v>6993</v>
      </c>
      <c r="H72" s="167">
        <f t="shared" si="0"/>
        <v>48981</v>
      </c>
      <c r="I72" s="163">
        <v>36450</v>
      </c>
      <c r="J72" s="165">
        <v>255</v>
      </c>
      <c r="K72" s="165">
        <v>10332</v>
      </c>
      <c r="L72" s="165">
        <v>7254</v>
      </c>
      <c r="M72" s="167">
        <f t="shared" si="20"/>
        <v>54291</v>
      </c>
      <c r="N72" s="163">
        <f t="shared" si="23"/>
        <v>5310</v>
      </c>
      <c r="O72" s="168">
        <f t="shared" si="24"/>
        <v>0.10840938323023214</v>
      </c>
      <c r="P72" s="20"/>
      <c r="Q72" s="12"/>
      <c r="R72" s="12"/>
      <c r="S72" s="12"/>
      <c r="T72" s="12"/>
    </row>
    <row r="73" spans="1:22" s="13" customFormat="1" ht="15.75" customHeight="1" x14ac:dyDescent="0.2">
      <c r="A73" s="206"/>
      <c r="B73" s="197"/>
      <c r="C73" s="197" t="s">
        <v>43</v>
      </c>
      <c r="D73" s="248">
        <v>36450</v>
      </c>
      <c r="E73" s="183">
        <v>255</v>
      </c>
      <c r="F73" s="183">
        <v>9693</v>
      </c>
      <c r="G73" s="250">
        <v>6993</v>
      </c>
      <c r="H73" s="167">
        <f t="shared" si="0"/>
        <v>53391</v>
      </c>
      <c r="I73" s="163">
        <f>D73</f>
        <v>36450</v>
      </c>
      <c r="J73" s="165">
        <v>255</v>
      </c>
      <c r="K73" s="165">
        <v>10332</v>
      </c>
      <c r="L73" s="165">
        <v>7254</v>
      </c>
      <c r="M73" s="167">
        <f t="shared" si="20"/>
        <v>54291</v>
      </c>
      <c r="N73" s="163">
        <f t="shared" si="23"/>
        <v>900</v>
      </c>
      <c r="O73" s="168">
        <f t="shared" si="24"/>
        <v>1.6856773613530371E-2</v>
      </c>
      <c r="P73" s="20"/>
      <c r="Q73" s="12"/>
      <c r="R73" s="12"/>
      <c r="S73" s="12"/>
      <c r="T73" s="12"/>
      <c r="V73" s="49"/>
    </row>
    <row r="74" spans="1:22" s="13" customFormat="1" ht="15.75" customHeight="1" x14ac:dyDescent="0.2">
      <c r="A74" s="206"/>
      <c r="B74" s="197"/>
      <c r="C74" s="159" t="s">
        <v>22</v>
      </c>
      <c r="D74" s="248">
        <v>35670</v>
      </c>
      <c r="E74" s="183">
        <v>255</v>
      </c>
      <c r="F74" s="183">
        <v>9693</v>
      </c>
      <c r="G74" s="250">
        <v>6993</v>
      </c>
      <c r="H74" s="167">
        <f t="shared" si="0"/>
        <v>52611</v>
      </c>
      <c r="I74" s="163">
        <f>D74</f>
        <v>35670</v>
      </c>
      <c r="J74" s="165">
        <v>255</v>
      </c>
      <c r="K74" s="165">
        <v>10332</v>
      </c>
      <c r="L74" s="165">
        <v>7254</v>
      </c>
      <c r="M74" s="167">
        <f t="shared" si="20"/>
        <v>53511</v>
      </c>
      <c r="N74" s="163">
        <f t="shared" si="23"/>
        <v>900</v>
      </c>
      <c r="O74" s="168">
        <f t="shared" si="24"/>
        <v>1.7106688715287678E-2</v>
      </c>
      <c r="P74" s="20"/>
      <c r="Q74" s="12"/>
      <c r="R74" s="12"/>
      <c r="S74" s="12"/>
      <c r="T74" s="12"/>
    </row>
    <row r="75" spans="1:22" s="13" customFormat="1" ht="15.75" customHeight="1" x14ac:dyDescent="0.2">
      <c r="A75" s="206"/>
      <c r="B75" s="197"/>
      <c r="C75" s="159" t="s">
        <v>44</v>
      </c>
      <c r="D75" s="248">
        <v>34590</v>
      </c>
      <c r="E75" s="183">
        <v>255</v>
      </c>
      <c r="F75" s="183">
        <v>9693</v>
      </c>
      <c r="G75" s="250">
        <v>6993</v>
      </c>
      <c r="H75" s="167">
        <f t="shared" si="0"/>
        <v>51531</v>
      </c>
      <c r="I75" s="163">
        <v>34590</v>
      </c>
      <c r="J75" s="165">
        <v>255</v>
      </c>
      <c r="K75" s="165">
        <v>10332</v>
      </c>
      <c r="L75" s="165">
        <v>7254</v>
      </c>
      <c r="M75" s="167">
        <f t="shared" si="20"/>
        <v>52431</v>
      </c>
      <c r="N75" s="163">
        <f t="shared" si="23"/>
        <v>900</v>
      </c>
      <c r="O75" s="168">
        <f t="shared" si="24"/>
        <v>1.7465215113232811E-2</v>
      </c>
      <c r="P75" s="20"/>
      <c r="Q75" s="12"/>
      <c r="R75" s="12"/>
      <c r="S75" s="12"/>
      <c r="T75" s="12"/>
    </row>
    <row r="76" spans="1:22" s="46" customFormat="1" ht="15.75" customHeight="1" x14ac:dyDescent="0.2">
      <c r="A76" s="206"/>
      <c r="B76" s="197"/>
      <c r="C76" s="159" t="s">
        <v>108</v>
      </c>
      <c r="D76" s="248">
        <v>28500</v>
      </c>
      <c r="E76" s="183">
        <v>255</v>
      </c>
      <c r="F76" s="183">
        <v>9693</v>
      </c>
      <c r="G76" s="250">
        <v>6993</v>
      </c>
      <c r="H76" s="167">
        <f t="shared" si="0"/>
        <v>45441</v>
      </c>
      <c r="I76" s="163">
        <v>28500</v>
      </c>
      <c r="J76" s="165">
        <v>255</v>
      </c>
      <c r="K76" s="165">
        <v>10332</v>
      </c>
      <c r="L76" s="165">
        <v>7254</v>
      </c>
      <c r="M76" s="167">
        <f t="shared" ref="M76" si="27">SUM(I76:L76)</f>
        <v>46341</v>
      </c>
      <c r="N76" s="163">
        <f t="shared" si="23"/>
        <v>900</v>
      </c>
      <c r="O76" s="168">
        <f t="shared" si="24"/>
        <v>1.9805902158843335E-2</v>
      </c>
      <c r="P76" s="35"/>
      <c r="Q76" s="45"/>
      <c r="R76" s="45"/>
      <c r="S76" s="45"/>
      <c r="T76" s="45"/>
    </row>
    <row r="77" spans="1:22" s="13" customFormat="1" ht="15.75" customHeight="1" x14ac:dyDescent="0.2">
      <c r="A77" s="206"/>
      <c r="B77" s="197"/>
      <c r="C77" s="159" t="s">
        <v>50</v>
      </c>
      <c r="D77" s="248">
        <v>26520</v>
      </c>
      <c r="E77" s="183">
        <v>255</v>
      </c>
      <c r="F77" s="183">
        <v>9693</v>
      </c>
      <c r="G77" s="250">
        <v>6993</v>
      </c>
      <c r="H77" s="167">
        <f t="shared" si="0"/>
        <v>43461</v>
      </c>
      <c r="I77" s="163">
        <f>D77</f>
        <v>26520</v>
      </c>
      <c r="J77" s="165">
        <v>255</v>
      </c>
      <c r="K77" s="165">
        <v>10332</v>
      </c>
      <c r="L77" s="165">
        <v>7254</v>
      </c>
      <c r="M77" s="167">
        <f t="shared" si="20"/>
        <v>44361</v>
      </c>
      <c r="N77" s="163">
        <f t="shared" si="23"/>
        <v>900</v>
      </c>
      <c r="O77" s="168">
        <f t="shared" si="24"/>
        <v>2.070822116380203E-2</v>
      </c>
      <c r="P77" s="20"/>
      <c r="Q77" s="12"/>
      <c r="R77" s="12"/>
      <c r="S77" s="12"/>
      <c r="T77" s="12"/>
      <c r="U77" s="49"/>
    </row>
    <row r="78" spans="1:22" s="13" customFormat="1" ht="15.75" customHeight="1" x14ac:dyDescent="0.2">
      <c r="A78" s="206"/>
      <c r="B78" s="197"/>
      <c r="C78" s="197" t="s">
        <v>36</v>
      </c>
      <c r="D78" s="248">
        <v>30600</v>
      </c>
      <c r="E78" s="183">
        <v>255</v>
      </c>
      <c r="F78" s="183">
        <v>9693</v>
      </c>
      <c r="G78" s="250">
        <v>6993</v>
      </c>
      <c r="H78" s="167">
        <f t="shared" si="0"/>
        <v>47541</v>
      </c>
      <c r="I78" s="163">
        <v>30900</v>
      </c>
      <c r="J78" s="165">
        <v>255</v>
      </c>
      <c r="K78" s="165">
        <v>10332</v>
      </c>
      <c r="L78" s="165">
        <v>7254</v>
      </c>
      <c r="M78" s="167">
        <f t="shared" si="20"/>
        <v>48741</v>
      </c>
      <c r="N78" s="163">
        <f t="shared" si="23"/>
        <v>1200</v>
      </c>
      <c r="O78" s="168">
        <f t="shared" si="24"/>
        <v>2.5241370606423928E-2</v>
      </c>
      <c r="P78" s="20"/>
      <c r="Q78" s="12"/>
      <c r="R78" s="12"/>
      <c r="S78" s="12"/>
      <c r="T78" s="12"/>
    </row>
    <row r="79" spans="1:22" s="13" customFormat="1" ht="15.75" customHeight="1" x14ac:dyDescent="0.2">
      <c r="A79" s="206"/>
      <c r="B79" s="197"/>
      <c r="C79" s="197" t="s">
        <v>37</v>
      </c>
      <c r="D79" s="248">
        <v>30600</v>
      </c>
      <c r="E79" s="183">
        <v>255</v>
      </c>
      <c r="F79" s="183">
        <v>9693</v>
      </c>
      <c r="G79" s="250">
        <v>6993</v>
      </c>
      <c r="H79" s="167">
        <f t="shared" ref="H79:H86" si="28">SUM(D79:G79)</f>
        <v>47541</v>
      </c>
      <c r="I79" s="163">
        <v>30600</v>
      </c>
      <c r="J79" s="165">
        <v>255</v>
      </c>
      <c r="K79" s="165">
        <v>10332</v>
      </c>
      <c r="L79" s="165">
        <v>7254</v>
      </c>
      <c r="M79" s="167">
        <f t="shared" si="20"/>
        <v>48441</v>
      </c>
      <c r="N79" s="163">
        <f t="shared" si="23"/>
        <v>900</v>
      </c>
      <c r="O79" s="168">
        <f t="shared" si="24"/>
        <v>1.8931027954817947E-2</v>
      </c>
      <c r="P79" s="20"/>
      <c r="Q79" s="12"/>
      <c r="R79" s="12"/>
      <c r="S79" s="12"/>
      <c r="T79" s="12"/>
    </row>
    <row r="80" spans="1:22" s="13" customFormat="1" ht="15.75" customHeight="1" x14ac:dyDescent="0.2">
      <c r="A80" s="442"/>
      <c r="B80" s="208"/>
      <c r="C80" s="208" t="s">
        <v>101</v>
      </c>
      <c r="D80" s="275">
        <v>11808</v>
      </c>
      <c r="E80" s="264">
        <v>255</v>
      </c>
      <c r="F80" s="255">
        <v>9693</v>
      </c>
      <c r="G80" s="256">
        <v>6993</v>
      </c>
      <c r="H80" s="177">
        <f t="shared" si="28"/>
        <v>28749</v>
      </c>
      <c r="I80" s="209">
        <v>12168</v>
      </c>
      <c r="J80" s="210">
        <v>255</v>
      </c>
      <c r="K80" s="175">
        <v>10332</v>
      </c>
      <c r="L80" s="175">
        <v>7254</v>
      </c>
      <c r="M80" s="177">
        <f t="shared" si="20"/>
        <v>30009</v>
      </c>
      <c r="N80" s="173">
        <f t="shared" si="23"/>
        <v>1260</v>
      </c>
      <c r="O80" s="178">
        <f t="shared" si="24"/>
        <v>4.3827611395178961E-2</v>
      </c>
      <c r="P80" s="20"/>
      <c r="Q80" s="12"/>
      <c r="R80" s="12"/>
      <c r="S80" s="12"/>
      <c r="T80" s="12"/>
    </row>
    <row r="81" spans="1:24" s="13" customFormat="1" ht="15.75" customHeight="1" x14ac:dyDescent="0.2">
      <c r="A81" s="227"/>
      <c r="B81" s="228" t="s">
        <v>11</v>
      </c>
      <c r="C81" s="228"/>
      <c r="D81" s="248"/>
      <c r="E81" s="257"/>
      <c r="F81" s="257"/>
      <c r="G81" s="257"/>
      <c r="H81" s="229"/>
      <c r="I81" s="163"/>
      <c r="J81" s="181"/>
      <c r="K81" s="181"/>
      <c r="L81" s="181"/>
      <c r="M81" s="229"/>
      <c r="N81" s="163"/>
      <c r="O81" s="168"/>
      <c r="P81" s="20"/>
      <c r="Q81" s="12"/>
      <c r="R81" s="12"/>
      <c r="S81" s="12"/>
      <c r="T81" s="12"/>
    </row>
    <row r="82" spans="1:24" s="13" customFormat="1" ht="15.75" customHeight="1" x14ac:dyDescent="0.2">
      <c r="A82" s="206"/>
      <c r="B82" s="197"/>
      <c r="C82" s="197" t="s">
        <v>135</v>
      </c>
      <c r="D82" s="248">
        <v>36748</v>
      </c>
      <c r="E82" s="183">
        <v>26210</v>
      </c>
      <c r="F82" s="183">
        <v>9693</v>
      </c>
      <c r="G82" s="250">
        <v>6993</v>
      </c>
      <c r="H82" s="167">
        <f t="shared" si="28"/>
        <v>79644</v>
      </c>
      <c r="I82" s="163">
        <v>38218</v>
      </c>
      <c r="J82" s="165">
        <v>26210</v>
      </c>
      <c r="K82" s="165">
        <v>10332</v>
      </c>
      <c r="L82" s="165">
        <v>7254</v>
      </c>
      <c r="M82" s="167">
        <f>SUM(I82:L82)</f>
        <v>82014</v>
      </c>
      <c r="N82" s="163">
        <f>M82-H82</f>
        <v>2370</v>
      </c>
      <c r="O82" s="168">
        <f>N82/H82</f>
        <v>2.9757420521319872E-2</v>
      </c>
      <c r="P82" s="20"/>
      <c r="Q82" s="12"/>
      <c r="R82" s="12"/>
      <c r="S82" s="12"/>
      <c r="T82" s="12"/>
    </row>
    <row r="83" spans="1:24" s="13" customFormat="1" ht="15.75" customHeight="1" x14ac:dyDescent="0.2">
      <c r="A83" s="206"/>
      <c r="B83" s="197"/>
      <c r="C83" s="197" t="s">
        <v>70</v>
      </c>
      <c r="D83" s="248">
        <v>34580</v>
      </c>
      <c r="E83" s="183">
        <v>25558</v>
      </c>
      <c r="F83" s="183">
        <v>9693</v>
      </c>
      <c r="G83" s="250">
        <v>6993</v>
      </c>
      <c r="H83" s="167">
        <f t="shared" si="28"/>
        <v>76824</v>
      </c>
      <c r="I83" s="163">
        <v>36309</v>
      </c>
      <c r="J83" s="165">
        <v>25558</v>
      </c>
      <c r="K83" s="165">
        <v>10332</v>
      </c>
      <c r="L83" s="165">
        <v>7254</v>
      </c>
      <c r="M83" s="167">
        <f>SUM(I83:L83)</f>
        <v>79453</v>
      </c>
      <c r="N83" s="163">
        <f>M83-H83</f>
        <v>2629</v>
      </c>
      <c r="O83" s="168">
        <f>N83/H83</f>
        <v>3.4221076746849946E-2</v>
      </c>
      <c r="P83" s="20"/>
      <c r="Q83" s="12"/>
      <c r="R83" s="12"/>
      <c r="S83" s="12"/>
      <c r="T83" s="12"/>
    </row>
    <row r="84" spans="1:24" s="13" customFormat="1" ht="15.75" customHeight="1" x14ac:dyDescent="0.2">
      <c r="A84" s="206"/>
      <c r="B84" s="197"/>
      <c r="C84" s="230" t="s">
        <v>31</v>
      </c>
      <c r="D84" s="248">
        <v>30540</v>
      </c>
      <c r="E84" s="183">
        <v>255</v>
      </c>
      <c r="F84" s="183">
        <v>9693</v>
      </c>
      <c r="G84" s="183">
        <v>6993</v>
      </c>
      <c r="H84" s="167">
        <f t="shared" si="28"/>
        <v>47481</v>
      </c>
      <c r="I84" s="163">
        <v>31470</v>
      </c>
      <c r="J84" s="195">
        <v>255</v>
      </c>
      <c r="K84" s="165">
        <v>10332</v>
      </c>
      <c r="L84" s="165">
        <v>7254</v>
      </c>
      <c r="M84" s="167">
        <f>SUM(I84:L84)</f>
        <v>49311</v>
      </c>
      <c r="N84" s="163">
        <f>M84-H84</f>
        <v>1830</v>
      </c>
      <c r="O84" s="168">
        <f>N84/H84</f>
        <v>3.8541732482466673E-2</v>
      </c>
      <c r="P84" s="20"/>
      <c r="Q84" s="12"/>
      <c r="R84" s="12"/>
      <c r="S84" s="12"/>
      <c r="T84" s="12"/>
    </row>
    <row r="85" spans="1:24" s="13" customFormat="1" ht="15.75" customHeight="1" x14ac:dyDescent="0.2">
      <c r="A85" s="206"/>
      <c r="B85" s="197"/>
      <c r="C85" s="230" t="s">
        <v>27</v>
      </c>
      <c r="D85" s="248">
        <v>30600</v>
      </c>
      <c r="E85" s="183">
        <v>255</v>
      </c>
      <c r="F85" s="183">
        <v>9693</v>
      </c>
      <c r="G85" s="250">
        <v>6993</v>
      </c>
      <c r="H85" s="167">
        <f t="shared" si="28"/>
        <v>47541</v>
      </c>
      <c r="I85" s="163">
        <v>30900</v>
      </c>
      <c r="J85" s="195">
        <v>255</v>
      </c>
      <c r="K85" s="165">
        <v>10332</v>
      </c>
      <c r="L85" s="165">
        <v>7254</v>
      </c>
      <c r="M85" s="167">
        <f>SUM(I85:L85)</f>
        <v>48741</v>
      </c>
      <c r="N85" s="163">
        <f>M85-H85</f>
        <v>1200</v>
      </c>
      <c r="O85" s="168">
        <f>N85/H85</f>
        <v>2.5241370606423928E-2</v>
      </c>
      <c r="P85" s="20"/>
      <c r="Q85" s="12"/>
      <c r="R85" s="12"/>
      <c r="S85" s="12"/>
      <c r="T85" s="12"/>
    </row>
    <row r="86" spans="1:24" s="34" customFormat="1" ht="15.75" customHeight="1" thickBot="1" x14ac:dyDescent="0.25">
      <c r="A86" s="231"/>
      <c r="B86" s="232"/>
      <c r="C86" s="233" t="s">
        <v>32</v>
      </c>
      <c r="D86" s="265">
        <v>39870</v>
      </c>
      <c r="E86" s="262">
        <v>255</v>
      </c>
      <c r="F86" s="262">
        <v>9693</v>
      </c>
      <c r="G86" s="263">
        <v>6993</v>
      </c>
      <c r="H86" s="204">
        <f t="shared" si="28"/>
        <v>56811</v>
      </c>
      <c r="I86" s="201">
        <v>39870</v>
      </c>
      <c r="J86" s="202">
        <v>255</v>
      </c>
      <c r="K86" s="202">
        <v>10332</v>
      </c>
      <c r="L86" s="202">
        <v>7254</v>
      </c>
      <c r="M86" s="204">
        <f>SUM(I86:L86)</f>
        <v>57711</v>
      </c>
      <c r="N86" s="201">
        <f>M86-H86</f>
        <v>900</v>
      </c>
      <c r="O86" s="205">
        <f>N86/H86</f>
        <v>1.5842002429107039E-2</v>
      </c>
      <c r="P86" s="35"/>
      <c r="Q86" s="33"/>
      <c r="R86" s="33"/>
      <c r="S86" s="33"/>
      <c r="T86" s="33"/>
    </row>
    <row r="87" spans="1:24" s="7" customFormat="1" ht="21.75" customHeight="1" x14ac:dyDescent="0.25">
      <c r="A87" s="4"/>
      <c r="B87" s="8" t="s">
        <v>20</v>
      </c>
      <c r="C87" s="4"/>
      <c r="D87" s="3"/>
      <c r="E87" s="3"/>
      <c r="F87" s="3"/>
      <c r="G87" s="3"/>
      <c r="H87" s="3"/>
      <c r="I87" s="3"/>
      <c r="J87" s="3"/>
      <c r="K87" s="3"/>
      <c r="L87" s="3"/>
      <c r="M87" s="3"/>
      <c r="N87" s="3"/>
      <c r="O87" s="3"/>
      <c r="P87" s="3"/>
      <c r="Q87" s="6"/>
      <c r="R87" s="6"/>
      <c r="S87" s="6"/>
      <c r="T87" s="6"/>
      <c r="U87" s="6"/>
      <c r="V87" s="6"/>
    </row>
    <row r="88" spans="1:24" s="46" customFormat="1" ht="15" x14ac:dyDescent="0.2">
      <c r="A88" s="49"/>
      <c r="B88" s="197"/>
      <c r="C88" s="49" t="s">
        <v>126</v>
      </c>
      <c r="D88" s="44"/>
      <c r="E88" s="44"/>
      <c r="F88" s="44"/>
      <c r="G88" s="44"/>
      <c r="H88" s="44"/>
      <c r="I88" s="44"/>
      <c r="J88" s="44"/>
      <c r="K88" s="44"/>
      <c r="L88" s="44"/>
      <c r="M88" s="44"/>
      <c r="N88" s="44"/>
      <c r="O88" s="50"/>
      <c r="P88" s="45"/>
      <c r="Q88" s="45"/>
      <c r="R88" s="45"/>
      <c r="S88" s="45"/>
      <c r="T88" s="45"/>
      <c r="U88" s="45"/>
      <c r="V88" s="45"/>
      <c r="W88" s="45"/>
      <c r="X88" s="45"/>
    </row>
    <row r="89" spans="1:24" s="46" customFormat="1" ht="15" x14ac:dyDescent="0.2">
      <c r="A89" s="49"/>
      <c r="B89" s="197"/>
      <c r="C89" s="36" t="s">
        <v>74</v>
      </c>
      <c r="D89" s="54"/>
      <c r="E89" s="54"/>
      <c r="F89" s="54"/>
      <c r="G89" s="54"/>
      <c r="H89" s="54"/>
      <c r="I89" s="54"/>
      <c r="J89" s="54"/>
      <c r="K89" s="54"/>
      <c r="L89" s="54"/>
      <c r="M89" s="54"/>
      <c r="N89" s="54"/>
      <c r="O89" s="54"/>
      <c r="P89" s="44"/>
      <c r="Q89" s="45"/>
      <c r="R89" s="45"/>
      <c r="S89" s="45"/>
      <c r="T89" s="45"/>
      <c r="U89" s="45"/>
      <c r="V89" s="45"/>
    </row>
    <row r="90" spans="1:24" s="13" customFormat="1" ht="12" customHeight="1" x14ac:dyDescent="0.2">
      <c r="A90" s="17"/>
      <c r="B90" s="17"/>
      <c r="C90" s="36" t="s">
        <v>56</v>
      </c>
      <c r="D90" s="54"/>
      <c r="E90" s="54"/>
      <c r="F90" s="54"/>
      <c r="G90" s="54"/>
      <c r="H90" s="54"/>
      <c r="I90" s="54"/>
      <c r="J90" s="54"/>
      <c r="K90" s="54"/>
      <c r="L90" s="54"/>
      <c r="M90" s="54"/>
      <c r="N90" s="54"/>
      <c r="O90" s="55"/>
      <c r="P90" s="12"/>
      <c r="Q90" s="12"/>
      <c r="R90" s="12"/>
      <c r="S90" s="12"/>
      <c r="T90" s="12"/>
    </row>
    <row r="91" spans="1:24" s="13" customFormat="1" x14ac:dyDescent="0.2">
      <c r="C91" s="415" t="s">
        <v>109</v>
      </c>
      <c r="D91" s="415"/>
      <c r="E91" s="415"/>
      <c r="F91" s="415"/>
      <c r="G91" s="415"/>
      <c r="H91" s="415"/>
      <c r="I91" s="415"/>
      <c r="J91" s="415"/>
      <c r="K91" s="415"/>
      <c r="L91" s="415"/>
      <c r="M91" s="415"/>
      <c r="N91" s="415"/>
      <c r="O91" s="415"/>
      <c r="P91" s="12"/>
      <c r="Q91" s="12"/>
      <c r="R91" s="12"/>
      <c r="S91" s="12"/>
      <c r="T91" s="12"/>
    </row>
    <row r="92" spans="1:24" s="13" customFormat="1" ht="12" customHeight="1" x14ac:dyDescent="0.2">
      <c r="C92" s="60" t="s">
        <v>73</v>
      </c>
      <c r="D92" s="56"/>
      <c r="E92" s="56"/>
      <c r="F92" s="56"/>
      <c r="G92" s="56"/>
      <c r="H92" s="57"/>
      <c r="I92" s="56"/>
      <c r="J92" s="56"/>
      <c r="K92" s="56"/>
      <c r="L92" s="56"/>
      <c r="M92" s="57"/>
      <c r="N92" s="56"/>
      <c r="O92" s="57"/>
      <c r="P92" s="12"/>
      <c r="Q92" s="12"/>
      <c r="R92" s="12"/>
      <c r="S92" s="12"/>
      <c r="T92" s="12"/>
    </row>
    <row r="93" spans="1:24" s="31" customFormat="1" ht="12" customHeight="1" x14ac:dyDescent="0.2">
      <c r="A93" s="32"/>
      <c r="B93" s="32"/>
      <c r="C93" s="414" t="s">
        <v>84</v>
      </c>
      <c r="D93" s="414"/>
      <c r="E93" s="414"/>
      <c r="F93" s="414"/>
      <c r="G93" s="414"/>
      <c r="H93" s="414"/>
      <c r="I93" s="414"/>
      <c r="J93" s="414"/>
      <c r="K93" s="414"/>
      <c r="L93" s="414"/>
      <c r="M93" s="414"/>
      <c r="N93" s="414"/>
      <c r="O93" s="414"/>
      <c r="P93" s="30"/>
      <c r="Q93" s="30"/>
      <c r="R93" s="30"/>
      <c r="S93" s="30"/>
      <c r="T93" s="30"/>
    </row>
    <row r="94" spans="1:24" ht="12" customHeight="1" x14ac:dyDescent="0.2">
      <c r="C94" s="61" t="s">
        <v>57</v>
      </c>
      <c r="D94" s="56"/>
      <c r="E94" s="56"/>
      <c r="F94" s="56"/>
      <c r="G94" s="56"/>
      <c r="H94" s="57"/>
      <c r="I94" s="56"/>
      <c r="J94" s="56"/>
      <c r="K94" s="56"/>
      <c r="L94" s="56"/>
      <c r="M94" s="57"/>
      <c r="N94" s="56"/>
      <c r="O94" s="57"/>
    </row>
    <row r="95" spans="1:24" ht="12" customHeight="1" x14ac:dyDescent="0.2">
      <c r="C95" s="15" t="s">
        <v>130</v>
      </c>
    </row>
    <row r="96" spans="1:24" x14ac:dyDescent="0.2">
      <c r="C96" s="15" t="s">
        <v>131</v>
      </c>
    </row>
  </sheetData>
  <mergeCells count="6">
    <mergeCell ref="N4:O4"/>
    <mergeCell ref="C93:O93"/>
    <mergeCell ref="C91:O91"/>
    <mergeCell ref="D5:H5"/>
    <mergeCell ref="I5:M5"/>
    <mergeCell ref="N5:O5"/>
  </mergeCells>
  <phoneticPr fontId="0" type="noConversion"/>
  <printOptions horizontalCentered="1"/>
  <pageMargins left="0.25" right="0.25" top="0.75" bottom="0.75" header="0.3" footer="0.3"/>
  <pageSetup scale="55" fitToHeight="2" orientation="landscape" r:id="rId1"/>
  <headerFooter alignWithMargins="0"/>
  <rowBreaks count="1" manualBreakCount="1">
    <brk id="4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5"/>
  <sheetViews>
    <sheetView view="pageBreakPreview" zoomScale="80" zoomScaleNormal="75" zoomScaleSheetLayoutView="80" workbookViewId="0">
      <selection activeCell="F63" sqref="F63"/>
    </sheetView>
  </sheetViews>
  <sheetFormatPr defaultColWidth="9.140625" defaultRowHeight="12.75" x14ac:dyDescent="0.2"/>
  <cols>
    <col min="1" max="1" width="2" style="15" customWidth="1"/>
    <col min="2" max="2" width="2.28515625" style="15" customWidth="1"/>
    <col min="3" max="3" width="64.28515625" style="15" customWidth="1"/>
    <col min="4" max="6" width="10.85546875" style="15" customWidth="1"/>
    <col min="7" max="7" width="12.85546875" style="21" customWidth="1"/>
    <col min="8" max="10" width="10.85546875" style="15" customWidth="1"/>
    <col min="11" max="11" width="10.85546875" style="21" customWidth="1"/>
    <col min="12" max="12" width="10.85546875" style="15" customWidth="1"/>
    <col min="13" max="13" width="10.85546875" style="21" customWidth="1"/>
    <col min="14" max="14" width="11.42578125" style="14" bestFit="1" customWidth="1"/>
    <col min="15" max="15" width="10.85546875" style="14" customWidth="1"/>
    <col min="16" max="21" width="8.85546875" style="14" customWidth="1"/>
    <col min="22" max="16384" width="9.140625" style="15"/>
  </cols>
  <sheetData>
    <row r="1" spans="1:23" ht="18" x14ac:dyDescent="0.25">
      <c r="A1" s="77" t="s">
        <v>33</v>
      </c>
      <c r="B1" s="77"/>
      <c r="C1" s="77"/>
      <c r="D1" s="77"/>
      <c r="E1" s="77"/>
      <c r="F1" s="77"/>
      <c r="G1" s="77"/>
      <c r="H1" s="77"/>
      <c r="I1" s="77"/>
      <c r="J1" s="77"/>
      <c r="K1" s="77"/>
      <c r="L1" s="77"/>
      <c r="M1" s="77"/>
      <c r="N1" s="77"/>
      <c r="O1" s="77"/>
      <c r="V1" s="14"/>
      <c r="W1" s="14"/>
    </row>
    <row r="2" spans="1:23" ht="18" x14ac:dyDescent="0.25">
      <c r="A2" s="79" t="s">
        <v>111</v>
      </c>
      <c r="B2" s="77"/>
      <c r="C2" s="77"/>
      <c r="D2" s="77"/>
      <c r="E2" s="77"/>
      <c r="F2" s="77"/>
      <c r="G2" s="77"/>
      <c r="H2" s="77"/>
      <c r="I2" s="77"/>
      <c r="J2" s="77"/>
      <c r="K2" s="77"/>
      <c r="L2" s="77"/>
      <c r="M2" s="77"/>
      <c r="N2" s="77"/>
      <c r="O2" s="77"/>
      <c r="V2" s="14"/>
      <c r="W2" s="14"/>
    </row>
    <row r="3" spans="1:23" ht="18.75" thickBot="1" x14ac:dyDescent="0.3">
      <c r="A3" s="78" t="s">
        <v>47</v>
      </c>
      <c r="B3" s="78"/>
      <c r="C3" s="78"/>
      <c r="D3" s="78"/>
      <c r="E3" s="78"/>
      <c r="F3" s="78"/>
      <c r="G3" s="78"/>
      <c r="H3" s="78"/>
      <c r="I3" s="78"/>
      <c r="J3" s="78"/>
      <c r="K3" s="78"/>
      <c r="L3" s="78"/>
      <c r="M3" s="78"/>
      <c r="N3" s="78"/>
      <c r="O3" s="78"/>
    </row>
    <row r="4" spans="1:23" s="1" customFormat="1" ht="15.75" x14ac:dyDescent="0.25">
      <c r="A4" s="140"/>
      <c r="B4" s="141"/>
      <c r="C4" s="141"/>
      <c r="D4" s="142"/>
      <c r="E4" s="143"/>
      <c r="F4" s="143"/>
      <c r="G4" s="143"/>
      <c r="H4" s="144"/>
      <c r="I4" s="143"/>
      <c r="J4" s="143"/>
      <c r="K4" s="143"/>
      <c r="L4" s="143"/>
      <c r="M4" s="144"/>
      <c r="N4" s="404" t="s">
        <v>1</v>
      </c>
      <c r="O4" s="405"/>
      <c r="P4" s="2"/>
      <c r="Q4" s="2"/>
      <c r="R4" s="2"/>
      <c r="S4" s="2"/>
      <c r="T4" s="2"/>
      <c r="U4" s="2"/>
      <c r="V4" s="2"/>
      <c r="W4" s="2"/>
    </row>
    <row r="5" spans="1:23" s="1" customFormat="1" ht="16.5" thickBot="1" x14ac:dyDescent="0.3">
      <c r="A5" s="145"/>
      <c r="B5" s="146"/>
      <c r="C5" s="146"/>
      <c r="D5" s="416" t="s">
        <v>103</v>
      </c>
      <c r="E5" s="411"/>
      <c r="F5" s="411"/>
      <c r="G5" s="411"/>
      <c r="H5" s="413"/>
      <c r="I5" s="410" t="s">
        <v>110</v>
      </c>
      <c r="J5" s="411"/>
      <c r="K5" s="411"/>
      <c r="L5" s="411"/>
      <c r="M5" s="413"/>
      <c r="N5" s="412" t="s">
        <v>18</v>
      </c>
      <c r="O5" s="413"/>
      <c r="P5" s="2"/>
      <c r="Q5" s="2"/>
      <c r="R5" s="2"/>
      <c r="S5" s="2"/>
      <c r="T5" s="2"/>
      <c r="U5" s="2"/>
      <c r="V5" s="2"/>
      <c r="W5" s="2"/>
    </row>
    <row r="6" spans="1:23" s="1" customFormat="1" ht="15.75" x14ac:dyDescent="0.25">
      <c r="A6" s="145"/>
      <c r="B6" s="146"/>
      <c r="C6" s="146"/>
      <c r="D6" s="295" t="s">
        <v>104</v>
      </c>
      <c r="E6" s="85" t="s">
        <v>104</v>
      </c>
      <c r="F6" s="85" t="s">
        <v>104</v>
      </c>
      <c r="G6" s="85" t="s">
        <v>104</v>
      </c>
      <c r="H6" s="86" t="s">
        <v>104</v>
      </c>
      <c r="I6" s="246" t="s">
        <v>112</v>
      </c>
      <c r="J6" s="295" t="s">
        <v>112</v>
      </c>
      <c r="K6" s="295" t="s">
        <v>112</v>
      </c>
      <c r="L6" s="295" t="s">
        <v>112</v>
      </c>
      <c r="M6" s="295" t="s">
        <v>112</v>
      </c>
      <c r="N6" s="147" t="s">
        <v>14</v>
      </c>
      <c r="O6" s="148" t="s">
        <v>15</v>
      </c>
      <c r="P6" s="2"/>
      <c r="Q6" s="2"/>
      <c r="R6" s="2"/>
      <c r="S6" s="2"/>
      <c r="T6" s="2"/>
      <c r="U6" s="2"/>
      <c r="V6" s="2"/>
      <c r="W6" s="2"/>
    </row>
    <row r="7" spans="1:23" s="1" customFormat="1" ht="19.5" thickBot="1" x14ac:dyDescent="0.3">
      <c r="A7" s="234" t="s">
        <v>0</v>
      </c>
      <c r="B7" s="235"/>
      <c r="C7" s="150"/>
      <c r="D7" s="151" t="s">
        <v>17</v>
      </c>
      <c r="E7" s="152" t="s">
        <v>98</v>
      </c>
      <c r="F7" s="152" t="s">
        <v>99</v>
      </c>
      <c r="G7" s="152" t="s">
        <v>100</v>
      </c>
      <c r="H7" s="153" t="s">
        <v>16</v>
      </c>
      <c r="I7" s="151" t="s">
        <v>17</v>
      </c>
      <c r="J7" s="152" t="s">
        <v>98</v>
      </c>
      <c r="K7" s="152" t="s">
        <v>99</v>
      </c>
      <c r="L7" s="152" t="s">
        <v>100</v>
      </c>
      <c r="M7" s="153" t="s">
        <v>16</v>
      </c>
      <c r="N7" s="147" t="s">
        <v>1</v>
      </c>
      <c r="O7" s="154" t="s">
        <v>1</v>
      </c>
      <c r="P7" s="2"/>
      <c r="Q7" s="2"/>
      <c r="R7" s="2"/>
      <c r="S7" s="2"/>
      <c r="T7" s="2"/>
      <c r="U7" s="2"/>
      <c r="V7" s="2"/>
      <c r="W7" s="2"/>
    </row>
    <row r="8" spans="1:23" ht="16.5" thickBot="1" x14ac:dyDescent="0.3">
      <c r="A8" s="51" t="s">
        <v>12</v>
      </c>
      <c r="B8" s="155"/>
      <c r="C8" s="155"/>
      <c r="D8" s="156"/>
      <c r="E8" s="155"/>
      <c r="F8" s="155"/>
      <c r="G8" s="155"/>
      <c r="H8" s="157"/>
      <c r="I8" s="155"/>
      <c r="J8" s="155"/>
      <c r="K8" s="155"/>
      <c r="L8" s="155"/>
      <c r="M8" s="157"/>
      <c r="N8" s="156"/>
      <c r="O8" s="157"/>
      <c r="V8" s="14"/>
      <c r="W8" s="14"/>
    </row>
    <row r="9" spans="1:23" ht="15.75" customHeight="1" x14ac:dyDescent="0.2">
      <c r="A9" s="158"/>
      <c r="B9" s="159" t="s">
        <v>25</v>
      </c>
      <c r="C9" s="159"/>
      <c r="D9" s="158"/>
      <c r="E9" s="159"/>
      <c r="F9" s="159"/>
      <c r="G9" s="159"/>
      <c r="H9" s="190"/>
      <c r="I9" s="161"/>
      <c r="J9" s="161"/>
      <c r="K9" s="161"/>
      <c r="L9" s="161"/>
      <c r="M9" s="162"/>
      <c r="N9" s="160"/>
      <c r="O9" s="162"/>
      <c r="Q9" s="47"/>
      <c r="R9" s="47"/>
      <c r="S9" s="47"/>
      <c r="T9" s="47"/>
      <c r="V9" s="14"/>
      <c r="W9" s="14"/>
    </row>
    <row r="10" spans="1:23" ht="15.75" customHeight="1" x14ac:dyDescent="0.2">
      <c r="A10" s="158"/>
      <c r="B10" s="159"/>
      <c r="C10" s="169" t="s">
        <v>21</v>
      </c>
      <c r="D10" s="183">
        <v>33316</v>
      </c>
      <c r="E10" s="249">
        <v>1526.1</v>
      </c>
      <c r="F10" s="183">
        <v>13590</v>
      </c>
      <c r="G10" s="250">
        <v>3496.5</v>
      </c>
      <c r="H10" s="167">
        <f>SUM(D10:G10)</f>
        <v>51928.6</v>
      </c>
      <c r="I10" s="165">
        <v>34382</v>
      </c>
      <c r="J10" s="164">
        <v>1601</v>
      </c>
      <c r="K10" s="165">
        <v>13999.8</v>
      </c>
      <c r="L10" s="166">
        <v>3627</v>
      </c>
      <c r="M10" s="167">
        <f>SUM(I10:L10)</f>
        <v>53609.8</v>
      </c>
      <c r="N10" s="163">
        <f>M10-H10</f>
        <v>1681.2000000000044</v>
      </c>
      <c r="O10" s="168">
        <f>N10/H10</f>
        <v>3.2375222902215818E-2</v>
      </c>
      <c r="Q10" s="26"/>
      <c r="R10" s="26"/>
      <c r="S10" s="26"/>
      <c r="T10" s="19"/>
      <c r="V10" s="14"/>
      <c r="W10" s="14"/>
    </row>
    <row r="11" spans="1:23" ht="15.75" customHeight="1" x14ac:dyDescent="0.2">
      <c r="A11" s="158"/>
      <c r="B11" s="159"/>
      <c r="C11" s="169" t="s">
        <v>59</v>
      </c>
      <c r="D11" s="251">
        <v>34862</v>
      </c>
      <c r="E11" s="250">
        <v>1526.1</v>
      </c>
      <c r="F11" s="250">
        <v>13590</v>
      </c>
      <c r="G11" s="250">
        <v>3496.5</v>
      </c>
      <c r="H11" s="252">
        <f t="shared" ref="H11:H30" si="0">SUM(D11:G11)</f>
        <v>53474.6</v>
      </c>
      <c r="I11" s="165">
        <v>35978</v>
      </c>
      <c r="J11" s="164">
        <v>1601</v>
      </c>
      <c r="K11" s="165">
        <v>13999.8</v>
      </c>
      <c r="L11" s="166">
        <v>3627</v>
      </c>
      <c r="M11" s="167">
        <f t="shared" ref="M11:M20" si="1">SUM(I11:L11)</f>
        <v>55205.8</v>
      </c>
      <c r="N11" s="163">
        <f>M11-H11</f>
        <v>1731.2000000000044</v>
      </c>
      <c r="O11" s="168">
        <f>N11/H11</f>
        <v>3.2374248708732824E-2</v>
      </c>
      <c r="Q11" s="26"/>
      <c r="R11" s="26"/>
      <c r="S11" s="26"/>
      <c r="T11" s="19"/>
      <c r="V11" s="14"/>
      <c r="W11" s="14"/>
    </row>
    <row r="12" spans="1:23" s="48" customFormat="1" ht="15.75" customHeight="1" x14ac:dyDescent="0.2">
      <c r="A12" s="158"/>
      <c r="B12" s="159"/>
      <c r="C12" s="169" t="s">
        <v>3</v>
      </c>
      <c r="D12" s="183">
        <v>36412</v>
      </c>
      <c r="E12" s="249">
        <v>1526.1</v>
      </c>
      <c r="F12" s="183">
        <v>13590</v>
      </c>
      <c r="G12" s="250">
        <v>3496.5</v>
      </c>
      <c r="H12" s="167">
        <f t="shared" si="0"/>
        <v>55024.6</v>
      </c>
      <c r="I12" s="165">
        <v>37578</v>
      </c>
      <c r="J12" s="164">
        <v>1601</v>
      </c>
      <c r="K12" s="165">
        <v>13999.8</v>
      </c>
      <c r="L12" s="166">
        <v>3627</v>
      </c>
      <c r="M12" s="167">
        <f t="shared" si="1"/>
        <v>56805.8</v>
      </c>
      <c r="N12" s="163">
        <f>M12-H12</f>
        <v>1781.2000000000044</v>
      </c>
      <c r="O12" s="168">
        <f>N12/H12</f>
        <v>3.2370975890783478E-2</v>
      </c>
      <c r="P12" s="47"/>
      <c r="Q12" s="26"/>
      <c r="R12" s="26"/>
      <c r="S12" s="26"/>
      <c r="T12" s="19"/>
      <c r="U12" s="47"/>
      <c r="V12" s="47"/>
      <c r="W12" s="47"/>
    </row>
    <row r="13" spans="1:23" ht="15.75" customHeight="1" x14ac:dyDescent="0.2">
      <c r="A13" s="158"/>
      <c r="B13" s="159"/>
      <c r="C13" s="169" t="s">
        <v>4</v>
      </c>
      <c r="D13" s="183">
        <v>36134</v>
      </c>
      <c r="E13" s="249">
        <v>1526.1</v>
      </c>
      <c r="F13" s="183">
        <v>13590</v>
      </c>
      <c r="G13" s="250">
        <v>3496.5</v>
      </c>
      <c r="H13" s="167">
        <f t="shared" si="0"/>
        <v>54746.6</v>
      </c>
      <c r="I13" s="165">
        <v>37290</v>
      </c>
      <c r="J13" s="164">
        <v>1601</v>
      </c>
      <c r="K13" s="165">
        <v>13999.8</v>
      </c>
      <c r="L13" s="166">
        <v>3627</v>
      </c>
      <c r="M13" s="167">
        <f t="shared" si="1"/>
        <v>56517.8</v>
      </c>
      <c r="N13" s="163">
        <f>M13-H13</f>
        <v>1771.2000000000044</v>
      </c>
      <c r="O13" s="168">
        <f>N13/H13</f>
        <v>3.2352694048580266E-2</v>
      </c>
      <c r="Q13" s="26"/>
      <c r="R13" s="26"/>
      <c r="S13" s="26"/>
      <c r="T13" s="19"/>
      <c r="V13" s="14"/>
      <c r="W13" s="14"/>
    </row>
    <row r="14" spans="1:23" ht="15.75" customHeight="1" x14ac:dyDescent="0.2">
      <c r="A14" s="158"/>
      <c r="B14" s="159"/>
      <c r="C14" s="169" t="s">
        <v>58</v>
      </c>
      <c r="D14" s="183">
        <v>33668</v>
      </c>
      <c r="E14" s="249">
        <v>1526.1</v>
      </c>
      <c r="F14" s="183">
        <v>13590</v>
      </c>
      <c r="G14" s="250">
        <v>3496.5</v>
      </c>
      <c r="H14" s="167">
        <f t="shared" si="0"/>
        <v>52280.6</v>
      </c>
      <c r="I14" s="165">
        <v>34746</v>
      </c>
      <c r="J14" s="164">
        <v>1601</v>
      </c>
      <c r="K14" s="165">
        <v>13999.8</v>
      </c>
      <c r="L14" s="166">
        <v>3627</v>
      </c>
      <c r="M14" s="167">
        <f t="shared" si="1"/>
        <v>53973.8</v>
      </c>
      <c r="N14" s="163">
        <f>M14-H14</f>
        <v>1693.2000000000044</v>
      </c>
      <c r="O14" s="168">
        <f>N14/H14</f>
        <v>3.2386774444057728E-2</v>
      </c>
      <c r="P14" s="16"/>
      <c r="Q14" s="26"/>
      <c r="R14" s="26"/>
      <c r="S14" s="26"/>
      <c r="T14" s="19"/>
      <c r="V14" s="14"/>
      <c r="W14" s="14"/>
    </row>
    <row r="15" spans="1:23" s="48" customFormat="1" ht="15.75" customHeight="1" x14ac:dyDescent="0.2">
      <c r="A15" s="158"/>
      <c r="B15" s="159" t="s">
        <v>48</v>
      </c>
      <c r="C15" s="182"/>
      <c r="D15" s="183"/>
      <c r="E15" s="249"/>
      <c r="F15" s="183"/>
      <c r="G15" s="250"/>
      <c r="H15" s="167"/>
      <c r="I15" s="165"/>
      <c r="J15" s="164"/>
      <c r="K15" s="165"/>
      <c r="L15" s="166"/>
      <c r="M15" s="167"/>
      <c r="N15" s="163"/>
      <c r="O15" s="168"/>
      <c r="P15" s="16"/>
      <c r="Q15" s="26"/>
      <c r="R15" s="26"/>
      <c r="S15" s="26"/>
      <c r="T15" s="19"/>
    </row>
    <row r="16" spans="1:23" s="48" customFormat="1" ht="15.75" customHeight="1" x14ac:dyDescent="0.2">
      <c r="A16" s="158"/>
      <c r="B16" s="159"/>
      <c r="C16" s="169" t="s">
        <v>21</v>
      </c>
      <c r="D16" s="183">
        <v>34948</v>
      </c>
      <c r="E16" s="249">
        <v>1526.1</v>
      </c>
      <c r="F16" s="183">
        <v>13590</v>
      </c>
      <c r="G16" s="250">
        <v>3496.5</v>
      </c>
      <c r="H16" s="167">
        <f t="shared" si="0"/>
        <v>53560.6</v>
      </c>
      <c r="I16" s="165">
        <v>36066</v>
      </c>
      <c r="J16" s="164">
        <v>1601</v>
      </c>
      <c r="K16" s="165">
        <v>13999.8</v>
      </c>
      <c r="L16" s="166">
        <v>3627</v>
      </c>
      <c r="M16" s="167">
        <f t="shared" si="1"/>
        <v>55293.8</v>
      </c>
      <c r="N16" s="163">
        <f>M16-H16</f>
        <v>1733.2000000000044</v>
      </c>
      <c r="O16" s="168">
        <f>N16/H16</f>
        <v>3.2359607622020746E-2</v>
      </c>
      <c r="P16" s="16"/>
      <c r="Q16" s="26"/>
      <c r="R16" s="26"/>
      <c r="S16" s="26"/>
      <c r="T16" s="19"/>
    </row>
    <row r="17" spans="1:23" s="48" customFormat="1" ht="15.75" customHeight="1" x14ac:dyDescent="0.2">
      <c r="A17" s="158"/>
      <c r="B17" s="159"/>
      <c r="C17" s="169" t="s">
        <v>59</v>
      </c>
      <c r="D17" s="251">
        <v>36406</v>
      </c>
      <c r="E17" s="250">
        <v>1526.1</v>
      </c>
      <c r="F17" s="250">
        <v>13590</v>
      </c>
      <c r="G17" s="250">
        <v>3496.5</v>
      </c>
      <c r="H17" s="252">
        <f t="shared" si="0"/>
        <v>55018.6</v>
      </c>
      <c r="I17" s="165">
        <v>37570</v>
      </c>
      <c r="J17" s="164">
        <v>1601</v>
      </c>
      <c r="K17" s="165">
        <v>13999.8</v>
      </c>
      <c r="L17" s="166">
        <v>3627</v>
      </c>
      <c r="M17" s="167">
        <f t="shared" si="1"/>
        <v>56797.8</v>
      </c>
      <c r="N17" s="163">
        <f>M17-H17</f>
        <v>1779.2000000000044</v>
      </c>
      <c r="O17" s="168">
        <f>N17/H17</f>
        <v>3.2338154733126692E-2</v>
      </c>
      <c r="P17" s="16"/>
      <c r="Q17" s="26"/>
      <c r="R17" s="26"/>
      <c r="S17" s="26"/>
      <c r="T17" s="19"/>
    </row>
    <row r="18" spans="1:23" s="48" customFormat="1" ht="15.75" customHeight="1" x14ac:dyDescent="0.2">
      <c r="A18" s="158"/>
      <c r="B18" s="159"/>
      <c r="C18" s="169" t="s">
        <v>3</v>
      </c>
      <c r="D18" s="183">
        <v>38044</v>
      </c>
      <c r="E18" s="249">
        <v>1526.1</v>
      </c>
      <c r="F18" s="183">
        <v>13590</v>
      </c>
      <c r="G18" s="250">
        <v>3496.5</v>
      </c>
      <c r="H18" s="167">
        <f t="shared" si="0"/>
        <v>56656.6</v>
      </c>
      <c r="I18" s="165">
        <v>39262</v>
      </c>
      <c r="J18" s="164">
        <v>1601</v>
      </c>
      <c r="K18" s="165">
        <v>13999.8</v>
      </c>
      <c r="L18" s="166">
        <v>3627</v>
      </c>
      <c r="M18" s="167">
        <f t="shared" si="1"/>
        <v>58489.8</v>
      </c>
      <c r="N18" s="163">
        <f>M18-H18</f>
        <v>1833.2000000000044</v>
      </c>
      <c r="O18" s="168">
        <f>N18/H18</f>
        <v>3.2356336243262118E-2</v>
      </c>
      <c r="P18" s="16"/>
      <c r="Q18" s="26"/>
      <c r="R18" s="26"/>
      <c r="S18" s="26"/>
      <c r="T18" s="19"/>
    </row>
    <row r="19" spans="1:23" s="48" customFormat="1" ht="15.75" customHeight="1" x14ac:dyDescent="0.2">
      <c r="A19" s="158"/>
      <c r="B19" s="159"/>
      <c r="C19" s="169" t="s">
        <v>4</v>
      </c>
      <c r="D19" s="183">
        <v>37674</v>
      </c>
      <c r="E19" s="249">
        <v>1526.1</v>
      </c>
      <c r="F19" s="183">
        <v>13590</v>
      </c>
      <c r="G19" s="250">
        <v>3496.5</v>
      </c>
      <c r="H19" s="167">
        <f t="shared" si="0"/>
        <v>56286.6</v>
      </c>
      <c r="I19" s="165">
        <v>38880</v>
      </c>
      <c r="J19" s="164">
        <v>1601</v>
      </c>
      <c r="K19" s="165">
        <v>13999.8</v>
      </c>
      <c r="L19" s="166">
        <v>3627</v>
      </c>
      <c r="M19" s="167">
        <f t="shared" si="1"/>
        <v>58107.8</v>
      </c>
      <c r="N19" s="163">
        <f t="shared" ref="N19:N20" si="2">M19-H19</f>
        <v>1821.2000000000044</v>
      </c>
      <c r="O19" s="168">
        <f t="shared" ref="O19:O20" si="3">N19/H19</f>
        <v>3.2355836024915423E-2</v>
      </c>
      <c r="P19" s="16"/>
      <c r="Q19" s="26"/>
      <c r="R19" s="26"/>
      <c r="S19" s="26"/>
      <c r="T19" s="19"/>
    </row>
    <row r="20" spans="1:23" s="48" customFormat="1" ht="15.75" customHeight="1" x14ac:dyDescent="0.2">
      <c r="A20" s="158"/>
      <c r="B20" s="159"/>
      <c r="C20" s="169" t="s">
        <v>58</v>
      </c>
      <c r="D20" s="253">
        <v>35282</v>
      </c>
      <c r="E20" s="254">
        <v>1526.1</v>
      </c>
      <c r="F20" s="255">
        <v>13590</v>
      </c>
      <c r="G20" s="256">
        <v>3496.5</v>
      </c>
      <c r="H20" s="177">
        <f t="shared" si="0"/>
        <v>53894.6</v>
      </c>
      <c r="I20" s="173">
        <v>36412</v>
      </c>
      <c r="J20" s="174">
        <v>1601</v>
      </c>
      <c r="K20" s="175">
        <v>13999.8</v>
      </c>
      <c r="L20" s="176">
        <v>3627</v>
      </c>
      <c r="M20" s="177">
        <f t="shared" si="1"/>
        <v>55639.8</v>
      </c>
      <c r="N20" s="173">
        <f t="shared" si="2"/>
        <v>1745.2000000000044</v>
      </c>
      <c r="O20" s="178">
        <f t="shared" si="3"/>
        <v>3.2381722844218239E-2</v>
      </c>
      <c r="P20" s="16"/>
      <c r="Q20" s="26"/>
      <c r="R20" s="26"/>
      <c r="S20" s="26"/>
      <c r="T20" s="19"/>
    </row>
    <row r="21" spans="1:23" ht="15.75" customHeight="1" x14ac:dyDescent="0.2">
      <c r="A21" s="179"/>
      <c r="B21" s="180" t="s">
        <v>5</v>
      </c>
      <c r="C21" s="196"/>
      <c r="D21" s="183"/>
      <c r="E21" s="249"/>
      <c r="F21" s="183"/>
      <c r="G21" s="250"/>
      <c r="H21" s="167"/>
      <c r="I21" s="165"/>
      <c r="J21" s="164"/>
      <c r="K21" s="165"/>
      <c r="L21" s="166"/>
      <c r="M21" s="167"/>
      <c r="N21" s="163"/>
      <c r="O21" s="168"/>
      <c r="V21" s="14"/>
      <c r="W21" s="14"/>
    </row>
    <row r="22" spans="1:23" ht="15.75" customHeight="1" x14ac:dyDescent="0.2">
      <c r="A22" s="158"/>
      <c r="B22" s="159"/>
      <c r="C22" s="169" t="s">
        <v>21</v>
      </c>
      <c r="D22" s="183">
        <v>19104</v>
      </c>
      <c r="E22" s="249">
        <v>1537.1</v>
      </c>
      <c r="F22" s="183">
        <v>9693</v>
      </c>
      <c r="G22" s="250">
        <v>3496.5</v>
      </c>
      <c r="H22" s="167">
        <f t="shared" si="0"/>
        <v>33830.6</v>
      </c>
      <c r="I22" s="165">
        <v>19668</v>
      </c>
      <c r="J22" s="164">
        <v>1616</v>
      </c>
      <c r="K22" s="165">
        <v>10332</v>
      </c>
      <c r="L22" s="166">
        <v>3627</v>
      </c>
      <c r="M22" s="167">
        <f>SUM(I22:L22)</f>
        <v>35243</v>
      </c>
      <c r="N22" s="163">
        <f t="shared" ref="N22:N30" si="4">M22-H22</f>
        <v>1412.4000000000015</v>
      </c>
      <c r="O22" s="168">
        <f t="shared" ref="O22:O30" si="5">N22/H22</f>
        <v>4.1749185648495786E-2</v>
      </c>
      <c r="P22" s="22"/>
      <c r="V22" s="14"/>
      <c r="W22" s="14"/>
    </row>
    <row r="23" spans="1:23" s="48" customFormat="1" ht="15.75" customHeight="1" x14ac:dyDescent="0.2">
      <c r="A23" s="158"/>
      <c r="B23" s="159"/>
      <c r="C23" s="169" t="s">
        <v>59</v>
      </c>
      <c r="D23" s="183">
        <v>20136</v>
      </c>
      <c r="E23" s="249">
        <v>1537.1</v>
      </c>
      <c r="F23" s="183">
        <v>9693</v>
      </c>
      <c r="G23" s="250">
        <v>3496.5</v>
      </c>
      <c r="H23" s="167">
        <f t="shared" si="0"/>
        <v>34862.6</v>
      </c>
      <c r="I23" s="165">
        <v>20736</v>
      </c>
      <c r="J23" s="164">
        <v>1616</v>
      </c>
      <c r="K23" s="165">
        <v>10332</v>
      </c>
      <c r="L23" s="166">
        <v>3627</v>
      </c>
      <c r="M23" s="167">
        <f t="shared" ref="M23:M30" si="6">SUM(I23:L23)</f>
        <v>36311</v>
      </c>
      <c r="N23" s="163">
        <f t="shared" si="4"/>
        <v>1448.4000000000015</v>
      </c>
      <c r="O23" s="168">
        <f t="shared" si="5"/>
        <v>4.1545954690700104E-2</v>
      </c>
      <c r="P23" s="26"/>
      <c r="Q23" s="47"/>
      <c r="R23" s="47"/>
      <c r="S23" s="47"/>
      <c r="T23" s="47"/>
      <c r="U23" s="47"/>
      <c r="V23" s="47"/>
      <c r="W23" s="47"/>
    </row>
    <row r="24" spans="1:23" s="48" customFormat="1" ht="15.75" customHeight="1" x14ac:dyDescent="0.2">
      <c r="A24" s="158"/>
      <c r="B24" s="159"/>
      <c r="C24" s="182" t="s">
        <v>122</v>
      </c>
      <c r="D24" s="183">
        <v>22200</v>
      </c>
      <c r="E24" s="249">
        <v>1537.1</v>
      </c>
      <c r="F24" s="183">
        <v>9693</v>
      </c>
      <c r="G24" s="250">
        <v>3496.5</v>
      </c>
      <c r="H24" s="167">
        <f t="shared" si="0"/>
        <v>36926.6</v>
      </c>
      <c r="I24" s="165">
        <v>22860</v>
      </c>
      <c r="J24" s="164">
        <v>1616</v>
      </c>
      <c r="K24" s="165">
        <v>10332</v>
      </c>
      <c r="L24" s="166">
        <v>3627</v>
      </c>
      <c r="M24" s="167">
        <f>SUM(I24:L24)</f>
        <v>38435</v>
      </c>
      <c r="N24" s="163">
        <f>M24-H24</f>
        <v>1508.4000000000015</v>
      </c>
      <c r="O24" s="168">
        <f>N24/H24</f>
        <v>4.0848602362524619E-2</v>
      </c>
      <c r="P24" s="26"/>
      <c r="Q24" s="47"/>
      <c r="R24" s="47"/>
      <c r="S24" s="47"/>
      <c r="T24" s="47"/>
      <c r="U24" s="47"/>
      <c r="V24" s="47"/>
      <c r="W24" s="47"/>
    </row>
    <row r="25" spans="1:23" s="48" customFormat="1" ht="15.75" customHeight="1" x14ac:dyDescent="0.2">
      <c r="A25" s="158"/>
      <c r="B25" s="159"/>
      <c r="C25" s="182" t="s">
        <v>61</v>
      </c>
      <c r="D25" s="183">
        <v>16200</v>
      </c>
      <c r="E25" s="249">
        <v>1537.1</v>
      </c>
      <c r="F25" s="183">
        <v>9693</v>
      </c>
      <c r="G25" s="250">
        <v>3496.5</v>
      </c>
      <c r="H25" s="167">
        <f t="shared" si="0"/>
        <v>30926.6</v>
      </c>
      <c r="I25" s="165">
        <v>16680</v>
      </c>
      <c r="J25" s="164">
        <v>1616</v>
      </c>
      <c r="K25" s="165">
        <v>10332</v>
      </c>
      <c r="L25" s="166">
        <v>3627</v>
      </c>
      <c r="M25" s="167">
        <f t="shared" si="6"/>
        <v>32255</v>
      </c>
      <c r="N25" s="163">
        <f t="shared" si="4"/>
        <v>1328.4000000000015</v>
      </c>
      <c r="O25" s="168">
        <f t="shared" si="5"/>
        <v>4.2953315269056463E-2</v>
      </c>
      <c r="P25" s="26"/>
      <c r="Q25" s="47"/>
      <c r="R25" s="47"/>
      <c r="S25" s="47"/>
      <c r="T25" s="47"/>
      <c r="U25" s="47"/>
      <c r="V25" s="47"/>
      <c r="W25" s="47"/>
    </row>
    <row r="26" spans="1:23" s="48" customFormat="1" ht="15.75" customHeight="1" x14ac:dyDescent="0.2">
      <c r="A26" s="158"/>
      <c r="B26" s="159"/>
      <c r="C26" s="182" t="s">
        <v>62</v>
      </c>
      <c r="D26" s="183">
        <v>21432</v>
      </c>
      <c r="E26" s="183">
        <v>1537.1</v>
      </c>
      <c r="F26" s="183">
        <v>9693</v>
      </c>
      <c r="G26" s="183">
        <v>3496.5</v>
      </c>
      <c r="H26" s="167">
        <f t="shared" si="0"/>
        <v>36158.6</v>
      </c>
      <c r="I26" s="165">
        <v>22068</v>
      </c>
      <c r="J26" s="164">
        <v>1616</v>
      </c>
      <c r="K26" s="165">
        <v>10332</v>
      </c>
      <c r="L26" s="166">
        <v>3627</v>
      </c>
      <c r="M26" s="167">
        <f t="shared" si="6"/>
        <v>37643</v>
      </c>
      <c r="N26" s="163">
        <f t="shared" si="4"/>
        <v>1484.4000000000015</v>
      </c>
      <c r="O26" s="168">
        <f t="shared" si="5"/>
        <v>4.1052474376773479E-2</v>
      </c>
      <c r="P26" s="26"/>
      <c r="Q26" s="47"/>
      <c r="R26" s="47"/>
      <c r="S26" s="47"/>
      <c r="T26" s="47"/>
      <c r="U26" s="47"/>
      <c r="V26" s="47"/>
      <c r="W26" s="47"/>
    </row>
    <row r="27" spans="1:23" s="48" customFormat="1" ht="15.75" customHeight="1" x14ac:dyDescent="0.2">
      <c r="A27" s="158"/>
      <c r="B27" s="159"/>
      <c r="C27" s="169" t="s">
        <v>124</v>
      </c>
      <c r="D27" s="183">
        <v>20832</v>
      </c>
      <c r="E27" s="249">
        <v>1537.1</v>
      </c>
      <c r="F27" s="183">
        <v>9693</v>
      </c>
      <c r="G27" s="250">
        <v>3496.5</v>
      </c>
      <c r="H27" s="167">
        <f t="shared" si="0"/>
        <v>35558.6</v>
      </c>
      <c r="I27" s="165">
        <v>21456</v>
      </c>
      <c r="J27" s="164">
        <v>1616</v>
      </c>
      <c r="K27" s="165">
        <v>10332</v>
      </c>
      <c r="L27" s="166">
        <v>3627</v>
      </c>
      <c r="M27" s="167">
        <f t="shared" si="6"/>
        <v>37031</v>
      </c>
      <c r="N27" s="163">
        <f t="shared" si="4"/>
        <v>1472.4000000000015</v>
      </c>
      <c r="O27" s="168">
        <f t="shared" si="5"/>
        <v>4.1407704465305201E-2</v>
      </c>
      <c r="P27" s="26"/>
      <c r="Q27" s="47"/>
      <c r="R27" s="47"/>
      <c r="S27" s="47"/>
      <c r="T27" s="47"/>
      <c r="U27" s="47"/>
      <c r="V27" s="47"/>
      <c r="W27" s="47"/>
    </row>
    <row r="28" spans="1:23" s="48" customFormat="1" ht="15.75" customHeight="1" x14ac:dyDescent="0.2">
      <c r="A28" s="158"/>
      <c r="B28" s="159"/>
      <c r="C28" s="182" t="s">
        <v>125</v>
      </c>
      <c r="D28" s="183">
        <v>12240</v>
      </c>
      <c r="E28" s="249">
        <v>1537.1</v>
      </c>
      <c r="F28" s="183">
        <v>9693</v>
      </c>
      <c r="G28" s="250">
        <v>3496.5</v>
      </c>
      <c r="H28" s="167">
        <f t="shared" si="0"/>
        <v>26966.6</v>
      </c>
      <c r="I28" s="350">
        <v>16200</v>
      </c>
      <c r="J28" s="164">
        <v>1616</v>
      </c>
      <c r="K28" s="165">
        <v>10332</v>
      </c>
      <c r="L28" s="166">
        <v>3627</v>
      </c>
      <c r="M28" s="167">
        <f t="shared" si="6"/>
        <v>31775</v>
      </c>
      <c r="N28" s="163">
        <f t="shared" si="4"/>
        <v>4808.4000000000015</v>
      </c>
      <c r="O28" s="168">
        <f t="shared" si="5"/>
        <v>0.17830946430028263</v>
      </c>
      <c r="P28" s="26"/>
      <c r="Q28" s="47"/>
      <c r="R28" s="47"/>
      <c r="S28" s="47"/>
      <c r="T28" s="47"/>
      <c r="U28" s="47"/>
      <c r="V28" s="47"/>
      <c r="W28" s="47"/>
    </row>
    <row r="29" spans="1:23" s="48" customFormat="1" ht="15.75" customHeight="1" x14ac:dyDescent="0.2">
      <c r="A29" s="158"/>
      <c r="B29" s="159"/>
      <c r="C29" s="169" t="s">
        <v>64</v>
      </c>
      <c r="D29" s="183">
        <v>24336</v>
      </c>
      <c r="E29" s="249">
        <v>1537.1</v>
      </c>
      <c r="F29" s="183">
        <v>9693</v>
      </c>
      <c r="G29" s="250">
        <v>3496.5</v>
      </c>
      <c r="H29" s="167">
        <f t="shared" si="0"/>
        <v>39062.6</v>
      </c>
      <c r="I29" s="165">
        <v>24336</v>
      </c>
      <c r="J29" s="164">
        <v>1616</v>
      </c>
      <c r="K29" s="165">
        <v>10332</v>
      </c>
      <c r="L29" s="166">
        <v>3627</v>
      </c>
      <c r="M29" s="167">
        <f t="shared" si="6"/>
        <v>39911</v>
      </c>
      <c r="N29" s="163">
        <f t="shared" si="4"/>
        <v>848.40000000000146</v>
      </c>
      <c r="O29" s="168">
        <f t="shared" si="5"/>
        <v>2.1718984399399975E-2</v>
      </c>
      <c r="P29" s="26"/>
      <c r="Q29" s="47"/>
      <c r="R29" s="47"/>
      <c r="S29" s="47"/>
      <c r="T29" s="47"/>
      <c r="U29" s="47"/>
      <c r="V29" s="47"/>
      <c r="W29" s="47"/>
    </row>
    <row r="30" spans="1:23" s="48" customFormat="1" ht="15.75" customHeight="1" x14ac:dyDescent="0.2">
      <c r="A30" s="158"/>
      <c r="B30" s="159"/>
      <c r="C30" s="182" t="s">
        <v>63</v>
      </c>
      <c r="D30" s="251">
        <v>15648</v>
      </c>
      <c r="E30" s="250">
        <v>1537.1</v>
      </c>
      <c r="F30" s="250">
        <v>9693</v>
      </c>
      <c r="G30" s="250">
        <v>3496.5</v>
      </c>
      <c r="H30" s="252">
        <f t="shared" si="0"/>
        <v>30374.6</v>
      </c>
      <c r="I30" s="165">
        <v>15648</v>
      </c>
      <c r="J30" s="164">
        <v>1616</v>
      </c>
      <c r="K30" s="165">
        <v>10332</v>
      </c>
      <c r="L30" s="166">
        <v>3627</v>
      </c>
      <c r="M30" s="167">
        <f t="shared" si="6"/>
        <v>31223</v>
      </c>
      <c r="N30" s="163">
        <f t="shared" si="4"/>
        <v>848.40000000000146</v>
      </c>
      <c r="O30" s="168">
        <f t="shared" si="5"/>
        <v>2.793123201622413E-2</v>
      </c>
      <c r="P30" s="26"/>
      <c r="Q30" s="47"/>
      <c r="R30" s="47"/>
      <c r="S30" s="47"/>
      <c r="T30" s="47"/>
      <c r="U30" s="47"/>
      <c r="V30" s="47"/>
      <c r="W30" s="47"/>
    </row>
    <row r="31" spans="1:23" s="48" customFormat="1" ht="15.75" customHeight="1" x14ac:dyDescent="0.2">
      <c r="A31" s="158"/>
      <c r="B31" s="159"/>
      <c r="C31" s="159" t="s">
        <v>58</v>
      </c>
      <c r="D31" s="248">
        <v>19320</v>
      </c>
      <c r="E31" s="249">
        <v>1537.1</v>
      </c>
      <c r="F31" s="183">
        <v>9693</v>
      </c>
      <c r="G31" s="250">
        <v>3496.5</v>
      </c>
      <c r="H31" s="167">
        <f t="shared" ref="H31" si="7">SUM(D31:G31)</f>
        <v>34046.6</v>
      </c>
      <c r="I31" s="165">
        <v>19896</v>
      </c>
      <c r="J31" s="164">
        <v>1616</v>
      </c>
      <c r="K31" s="165">
        <v>10332</v>
      </c>
      <c r="L31" s="166">
        <v>3627</v>
      </c>
      <c r="M31" s="167">
        <f t="shared" ref="M31" si="8">SUM(I31:L31)</f>
        <v>35471</v>
      </c>
      <c r="N31" s="163">
        <f t="shared" ref="N31" si="9">M31-H31</f>
        <v>1424.4000000000015</v>
      </c>
      <c r="O31" s="168">
        <f t="shared" ref="O31" si="10">N31/H31</f>
        <v>4.1836776653175395E-2</v>
      </c>
      <c r="P31" s="26"/>
      <c r="Q31" s="47"/>
      <c r="R31" s="47"/>
      <c r="S31" s="47"/>
      <c r="T31" s="47"/>
      <c r="U31" s="47"/>
      <c r="V31" s="47"/>
      <c r="W31" s="47"/>
    </row>
    <row r="32" spans="1:23" s="48" customFormat="1" ht="15.75" customHeight="1" x14ac:dyDescent="0.2">
      <c r="A32" s="158"/>
      <c r="B32" s="159"/>
      <c r="C32" s="197" t="s">
        <v>116</v>
      </c>
      <c r="D32" s="296" t="s">
        <v>40</v>
      </c>
      <c r="E32" s="135" t="s">
        <v>40</v>
      </c>
      <c r="F32" s="135" t="s">
        <v>40</v>
      </c>
      <c r="G32" s="135" t="s">
        <v>40</v>
      </c>
      <c r="H32" s="135" t="s">
        <v>40</v>
      </c>
      <c r="I32" s="163">
        <v>14400</v>
      </c>
      <c r="J32" s="164">
        <v>1616</v>
      </c>
      <c r="K32" s="165">
        <v>10332</v>
      </c>
      <c r="L32" s="166">
        <v>3627</v>
      </c>
      <c r="M32" s="167">
        <f>SUM(I32:L32)</f>
        <v>29975</v>
      </c>
      <c r="N32" s="296" t="s">
        <v>40</v>
      </c>
      <c r="O32" s="447" t="s">
        <v>40</v>
      </c>
      <c r="P32" s="26"/>
      <c r="Q32" s="47"/>
      <c r="R32" s="47"/>
      <c r="S32" s="47"/>
      <c r="T32" s="47"/>
      <c r="U32" s="47"/>
      <c r="V32" s="47"/>
      <c r="W32" s="47"/>
    </row>
    <row r="33" spans="1:23" s="48" customFormat="1" ht="15.75" customHeight="1" x14ac:dyDescent="0.2">
      <c r="A33" s="158"/>
      <c r="B33" s="159"/>
      <c r="C33" s="197" t="s">
        <v>117</v>
      </c>
      <c r="D33" s="296" t="s">
        <v>40</v>
      </c>
      <c r="E33" s="135" t="s">
        <v>40</v>
      </c>
      <c r="F33" s="135" t="s">
        <v>40</v>
      </c>
      <c r="G33" s="135" t="s">
        <v>40</v>
      </c>
      <c r="H33" s="135" t="s">
        <v>40</v>
      </c>
      <c r="I33" s="163">
        <v>13596</v>
      </c>
      <c r="J33" s="164">
        <v>1616</v>
      </c>
      <c r="K33" s="165">
        <v>10332</v>
      </c>
      <c r="L33" s="166">
        <v>3627</v>
      </c>
      <c r="M33" s="167">
        <f t="shared" ref="M33:M36" si="11">SUM(I33:L33)</f>
        <v>29171</v>
      </c>
      <c r="N33" s="296" t="s">
        <v>40</v>
      </c>
      <c r="O33" s="447" t="s">
        <v>40</v>
      </c>
      <c r="P33" s="26"/>
      <c r="Q33" s="47"/>
      <c r="R33" s="47"/>
      <c r="S33" s="47"/>
      <c r="T33" s="47"/>
      <c r="U33" s="47"/>
      <c r="V33" s="47"/>
      <c r="W33" s="47"/>
    </row>
    <row r="34" spans="1:23" s="48" customFormat="1" ht="15.75" customHeight="1" x14ac:dyDescent="0.2">
      <c r="A34" s="158"/>
      <c r="B34" s="159"/>
      <c r="C34" s="197" t="s">
        <v>118</v>
      </c>
      <c r="D34" s="296" t="s">
        <v>40</v>
      </c>
      <c r="E34" s="135" t="s">
        <v>40</v>
      </c>
      <c r="F34" s="135" t="s">
        <v>40</v>
      </c>
      <c r="G34" s="135" t="s">
        <v>40</v>
      </c>
      <c r="H34" s="135" t="s">
        <v>40</v>
      </c>
      <c r="I34" s="163">
        <v>18000</v>
      </c>
      <c r="J34" s="164">
        <v>1616</v>
      </c>
      <c r="K34" s="165">
        <v>10332</v>
      </c>
      <c r="L34" s="166">
        <v>3627</v>
      </c>
      <c r="M34" s="167">
        <f t="shared" si="11"/>
        <v>33575</v>
      </c>
      <c r="N34" s="296" t="s">
        <v>40</v>
      </c>
      <c r="O34" s="447" t="s">
        <v>40</v>
      </c>
      <c r="P34" s="26"/>
      <c r="Q34" s="47"/>
      <c r="R34" s="47"/>
      <c r="S34" s="47"/>
      <c r="T34" s="47"/>
      <c r="U34" s="47"/>
      <c r="V34" s="47"/>
      <c r="W34" s="47"/>
    </row>
    <row r="35" spans="1:23" s="48" customFormat="1" ht="15.75" customHeight="1" x14ac:dyDescent="0.2">
      <c r="A35" s="158"/>
      <c r="B35" s="159"/>
      <c r="C35" s="197" t="s">
        <v>119</v>
      </c>
      <c r="D35" s="296" t="s">
        <v>40</v>
      </c>
      <c r="E35" s="135" t="s">
        <v>40</v>
      </c>
      <c r="F35" s="135" t="s">
        <v>40</v>
      </c>
      <c r="G35" s="135" t="s">
        <v>40</v>
      </c>
      <c r="H35" s="135" t="s">
        <v>40</v>
      </c>
      <c r="I35" s="163">
        <v>13596</v>
      </c>
      <c r="J35" s="164">
        <v>1616</v>
      </c>
      <c r="K35" s="165">
        <v>10332</v>
      </c>
      <c r="L35" s="166">
        <v>3627</v>
      </c>
      <c r="M35" s="167">
        <f t="shared" si="11"/>
        <v>29171</v>
      </c>
      <c r="N35" s="296" t="s">
        <v>40</v>
      </c>
      <c r="O35" s="447" t="s">
        <v>40</v>
      </c>
      <c r="P35" s="26"/>
      <c r="Q35" s="47"/>
      <c r="R35" s="47"/>
      <c r="S35" s="47"/>
      <c r="T35" s="47"/>
      <c r="U35" s="47"/>
      <c r="V35" s="47"/>
      <c r="W35" s="47"/>
    </row>
    <row r="36" spans="1:23" s="48" customFormat="1" ht="15.75" customHeight="1" thickBot="1" x14ac:dyDescent="0.25">
      <c r="A36" s="158"/>
      <c r="B36" s="159"/>
      <c r="C36" s="159" t="s">
        <v>120</v>
      </c>
      <c r="D36" s="310" t="s">
        <v>40</v>
      </c>
      <c r="E36" s="135" t="s">
        <v>40</v>
      </c>
      <c r="F36" s="135" t="s">
        <v>40</v>
      </c>
      <c r="G36" s="135" t="s">
        <v>40</v>
      </c>
      <c r="H36" s="135" t="s">
        <v>40</v>
      </c>
      <c r="I36" s="201">
        <v>16680</v>
      </c>
      <c r="J36" s="164">
        <v>1616</v>
      </c>
      <c r="K36" s="165">
        <v>10332</v>
      </c>
      <c r="L36" s="166">
        <v>3627</v>
      </c>
      <c r="M36" s="167">
        <f t="shared" si="11"/>
        <v>32255</v>
      </c>
      <c r="N36" s="310" t="s">
        <v>40</v>
      </c>
      <c r="O36" s="447" t="s">
        <v>40</v>
      </c>
      <c r="P36" s="26"/>
      <c r="Q36" s="47"/>
      <c r="R36" s="47"/>
      <c r="S36" s="47"/>
      <c r="T36" s="47"/>
      <c r="U36" s="47"/>
      <c r="V36" s="47"/>
      <c r="W36" s="47"/>
    </row>
    <row r="37" spans="1:23" ht="16.5" thickBot="1" x14ac:dyDescent="0.3">
      <c r="A37" s="422" t="s">
        <v>6</v>
      </c>
      <c r="B37" s="423"/>
      <c r="C37" s="424"/>
      <c r="D37" s="276"/>
      <c r="E37" s="236"/>
      <c r="F37" s="236"/>
      <c r="G37" s="236"/>
      <c r="H37" s="186"/>
      <c r="I37" s="184"/>
      <c r="J37" s="185"/>
      <c r="K37" s="155"/>
      <c r="L37" s="185"/>
      <c r="M37" s="186"/>
      <c r="N37" s="184"/>
      <c r="O37" s="157"/>
      <c r="V37" s="14"/>
      <c r="W37" s="14"/>
    </row>
    <row r="38" spans="1:23" ht="15.75" customHeight="1" x14ac:dyDescent="0.2">
      <c r="A38" s="158"/>
      <c r="B38" s="159" t="s">
        <v>2</v>
      </c>
      <c r="C38" s="159"/>
      <c r="D38" s="277"/>
      <c r="E38" s="250"/>
      <c r="F38" s="260"/>
      <c r="G38" s="260"/>
      <c r="H38" s="188"/>
      <c r="I38" s="187"/>
      <c r="J38" s="166"/>
      <c r="K38" s="159"/>
      <c r="L38" s="189"/>
      <c r="M38" s="188"/>
      <c r="N38" s="187"/>
      <c r="O38" s="190"/>
      <c r="S38" s="18"/>
      <c r="V38" s="14"/>
      <c r="W38" s="14"/>
    </row>
    <row r="39" spans="1:23" ht="15.75" customHeight="1" x14ac:dyDescent="0.2">
      <c r="A39" s="158"/>
      <c r="B39" s="159"/>
      <c r="C39" s="159" t="s">
        <v>28</v>
      </c>
      <c r="D39" s="248">
        <v>8676</v>
      </c>
      <c r="E39" s="183">
        <v>1085</v>
      </c>
      <c r="F39" s="183">
        <v>9800</v>
      </c>
      <c r="G39" s="250">
        <v>3496.5</v>
      </c>
      <c r="H39" s="167">
        <f t="shared" ref="H39:H41" si="12">SUM(D39:G39)</f>
        <v>23057.5</v>
      </c>
      <c r="I39" s="163">
        <v>9036</v>
      </c>
      <c r="J39" s="165">
        <v>1093</v>
      </c>
      <c r="K39" s="165">
        <v>10100</v>
      </c>
      <c r="L39" s="166">
        <v>3627</v>
      </c>
      <c r="M39" s="167">
        <f>SUM(I39:L39)</f>
        <v>23856</v>
      </c>
      <c r="N39" s="163">
        <f>M39-H39</f>
        <v>798.5</v>
      </c>
      <c r="O39" s="168">
        <f>N39/H39</f>
        <v>3.4630814268676133E-2</v>
      </c>
      <c r="V39" s="14"/>
      <c r="W39" s="47"/>
    </row>
    <row r="40" spans="1:23" ht="15.75" customHeight="1" x14ac:dyDescent="0.2">
      <c r="A40" s="158"/>
      <c r="B40" s="159"/>
      <c r="C40" s="159" t="s">
        <v>65</v>
      </c>
      <c r="D40" s="248">
        <v>9048</v>
      </c>
      <c r="E40" s="183">
        <v>1085</v>
      </c>
      <c r="F40" s="183">
        <v>9800</v>
      </c>
      <c r="G40" s="250">
        <v>3496.5</v>
      </c>
      <c r="H40" s="167">
        <f t="shared" si="12"/>
        <v>23429.5</v>
      </c>
      <c r="I40" s="163">
        <v>9420</v>
      </c>
      <c r="J40" s="165">
        <v>1093</v>
      </c>
      <c r="K40" s="165">
        <v>10100</v>
      </c>
      <c r="L40" s="166">
        <v>3627</v>
      </c>
      <c r="M40" s="167">
        <f t="shared" ref="M40:M41" si="13">SUM(I40:L40)</f>
        <v>24240</v>
      </c>
      <c r="N40" s="163">
        <f>M40-H40</f>
        <v>810.5</v>
      </c>
      <c r="O40" s="168">
        <f>N40/H40</f>
        <v>3.459314112550417E-2</v>
      </c>
      <c r="V40" s="14"/>
      <c r="W40" s="14"/>
    </row>
    <row r="41" spans="1:23" ht="15.75" customHeight="1" thickBot="1" x14ac:dyDescent="0.25">
      <c r="A41" s="158"/>
      <c r="B41" s="159"/>
      <c r="C41" s="159" t="s">
        <v>80</v>
      </c>
      <c r="D41" s="248">
        <v>9372</v>
      </c>
      <c r="E41" s="183">
        <v>1085</v>
      </c>
      <c r="F41" s="183">
        <v>9800</v>
      </c>
      <c r="G41" s="250">
        <v>3496.5</v>
      </c>
      <c r="H41" s="167">
        <f t="shared" si="12"/>
        <v>23753.5</v>
      </c>
      <c r="I41" s="163">
        <v>9756</v>
      </c>
      <c r="J41" s="165">
        <v>1093</v>
      </c>
      <c r="K41" s="165">
        <v>10100</v>
      </c>
      <c r="L41" s="166">
        <v>3627</v>
      </c>
      <c r="M41" s="167">
        <f t="shared" si="13"/>
        <v>24576</v>
      </c>
      <c r="N41" s="163">
        <f>M41-H41</f>
        <v>822.5</v>
      </c>
      <c r="O41" s="168">
        <f>N41/H41</f>
        <v>3.4626476098259203E-2</v>
      </c>
      <c r="V41" s="14"/>
      <c r="W41" s="14"/>
    </row>
    <row r="42" spans="1:23" ht="15.75" customHeight="1" x14ac:dyDescent="0.2">
      <c r="A42" s="160"/>
      <c r="B42" s="161" t="s">
        <v>5</v>
      </c>
      <c r="C42" s="161"/>
      <c r="D42" s="267"/>
      <c r="E42" s="268"/>
      <c r="F42" s="268"/>
      <c r="G42" s="261"/>
      <c r="H42" s="216"/>
      <c r="I42" s="214"/>
      <c r="J42" s="215"/>
      <c r="K42" s="215"/>
      <c r="L42" s="189"/>
      <c r="M42" s="216"/>
      <c r="N42" s="214"/>
      <c r="O42" s="217"/>
      <c r="V42" s="14"/>
      <c r="W42" s="14"/>
    </row>
    <row r="43" spans="1:23" ht="15.75" customHeight="1" x14ac:dyDescent="0.2">
      <c r="A43" s="158"/>
      <c r="B43" s="159"/>
      <c r="C43" s="159" t="s">
        <v>75</v>
      </c>
      <c r="D43" s="248">
        <v>12600</v>
      </c>
      <c r="E43" s="183">
        <v>1085</v>
      </c>
      <c r="F43" s="183">
        <v>9693</v>
      </c>
      <c r="G43" s="250">
        <v>3496.5</v>
      </c>
      <c r="H43" s="167">
        <f t="shared" ref="H43:H45" si="14">SUM(D43:G43)</f>
        <v>26874.5</v>
      </c>
      <c r="I43" s="163">
        <v>13116</v>
      </c>
      <c r="J43" s="165">
        <v>1093</v>
      </c>
      <c r="K43" s="165">
        <v>10332</v>
      </c>
      <c r="L43" s="166">
        <v>3627</v>
      </c>
      <c r="M43" s="167">
        <f t="shared" ref="M43:M45" si="15">SUM(I43:L43)</f>
        <v>28168</v>
      </c>
      <c r="N43" s="163">
        <f>M43-H43</f>
        <v>1293.5</v>
      </c>
      <c r="O43" s="168">
        <f>N43/H43</f>
        <v>4.8131128020986437E-2</v>
      </c>
      <c r="V43" s="14"/>
      <c r="W43" s="14"/>
    </row>
    <row r="44" spans="1:23" s="48" customFormat="1" ht="15.75" customHeight="1" x14ac:dyDescent="0.2">
      <c r="A44" s="158"/>
      <c r="B44" s="159"/>
      <c r="C44" s="159" t="s">
        <v>113</v>
      </c>
      <c r="D44" s="248">
        <v>13500</v>
      </c>
      <c r="E44" s="183">
        <v>1085</v>
      </c>
      <c r="F44" s="183">
        <v>9693</v>
      </c>
      <c r="G44" s="250">
        <v>3496.5</v>
      </c>
      <c r="H44" s="167">
        <f t="shared" ref="H44" si="16">SUM(D44:G44)</f>
        <v>27774.5</v>
      </c>
      <c r="I44" s="163">
        <v>14052</v>
      </c>
      <c r="J44" s="165">
        <v>1093</v>
      </c>
      <c r="K44" s="165">
        <v>10332</v>
      </c>
      <c r="L44" s="166">
        <v>3627</v>
      </c>
      <c r="M44" s="167">
        <f t="shared" si="15"/>
        <v>29104</v>
      </c>
      <c r="N44" s="163">
        <f>M44-H44</f>
        <v>1329.5</v>
      </c>
      <c r="O44" s="168">
        <f>N44/H44</f>
        <v>4.7867648382509134E-2</v>
      </c>
      <c r="P44" s="47"/>
      <c r="Q44" s="47"/>
      <c r="R44" s="47"/>
      <c r="S44" s="47"/>
      <c r="T44" s="47"/>
      <c r="U44" s="47"/>
      <c r="V44" s="47"/>
      <c r="W44" s="47"/>
    </row>
    <row r="45" spans="1:23" ht="15.75" customHeight="1" x14ac:dyDescent="0.2">
      <c r="A45" s="171"/>
      <c r="B45" s="172"/>
      <c r="C45" s="172" t="s">
        <v>114</v>
      </c>
      <c r="D45" s="253">
        <v>13500</v>
      </c>
      <c r="E45" s="255">
        <v>1085</v>
      </c>
      <c r="F45" s="255">
        <v>9693</v>
      </c>
      <c r="G45" s="256">
        <v>3496.5</v>
      </c>
      <c r="H45" s="177">
        <f t="shared" si="14"/>
        <v>27774.5</v>
      </c>
      <c r="I45" s="173">
        <v>13500</v>
      </c>
      <c r="J45" s="175">
        <v>1093</v>
      </c>
      <c r="K45" s="175">
        <v>10332</v>
      </c>
      <c r="L45" s="176">
        <v>3627</v>
      </c>
      <c r="M45" s="177">
        <f t="shared" si="15"/>
        <v>28552</v>
      </c>
      <c r="N45" s="173">
        <f>M45-H45</f>
        <v>777.5</v>
      </c>
      <c r="O45" s="178">
        <f>N45/H45</f>
        <v>2.7993303209778754E-2</v>
      </c>
      <c r="V45" s="14"/>
      <c r="W45" s="14"/>
    </row>
    <row r="46" spans="1:23" ht="16.5" thickBot="1" x14ac:dyDescent="0.3">
      <c r="A46" s="419" t="s">
        <v>102</v>
      </c>
      <c r="B46" s="420"/>
      <c r="C46" s="421"/>
      <c r="D46" s="269"/>
      <c r="E46" s="270"/>
      <c r="F46" s="270"/>
      <c r="G46" s="270"/>
      <c r="H46" s="221"/>
      <c r="I46" s="219"/>
      <c r="J46" s="220"/>
      <c r="K46" s="220"/>
      <c r="L46" s="220"/>
      <c r="M46" s="221"/>
      <c r="N46" s="219"/>
      <c r="O46" s="222"/>
      <c r="V46" s="14"/>
      <c r="W46" s="14"/>
    </row>
    <row r="47" spans="1:23" ht="15.75" customHeight="1" x14ac:dyDescent="0.2">
      <c r="A47" s="160"/>
      <c r="B47" s="161" t="s">
        <v>2</v>
      </c>
      <c r="C47" s="191"/>
      <c r="D47" s="266"/>
      <c r="E47" s="261"/>
      <c r="F47" s="261"/>
      <c r="G47" s="261"/>
      <c r="H47" s="194"/>
      <c r="I47" s="193"/>
      <c r="J47" s="189"/>
      <c r="K47" s="189"/>
      <c r="L47" s="189"/>
      <c r="M47" s="194"/>
      <c r="N47" s="193"/>
      <c r="O47" s="162"/>
      <c r="V47" s="14"/>
      <c r="W47" s="14"/>
    </row>
    <row r="48" spans="1:23" ht="15.75" customHeight="1" x14ac:dyDescent="0.2">
      <c r="A48" s="158"/>
      <c r="B48" s="159"/>
      <c r="C48" s="169" t="s">
        <v>115</v>
      </c>
      <c r="D48" s="248">
        <v>11616</v>
      </c>
      <c r="E48" s="183">
        <v>834.42</v>
      </c>
      <c r="F48" s="183">
        <v>9693</v>
      </c>
      <c r="G48" s="250">
        <v>3496.5</v>
      </c>
      <c r="H48" s="167">
        <f t="shared" ref="H48:H50" si="17">SUM(D48:G48)</f>
        <v>25639.919999999998</v>
      </c>
      <c r="I48" s="163">
        <v>11964</v>
      </c>
      <c r="J48" s="165">
        <v>918.32</v>
      </c>
      <c r="K48" s="195">
        <v>10332</v>
      </c>
      <c r="L48" s="166">
        <v>3627</v>
      </c>
      <c r="M48" s="167">
        <f t="shared" ref="M48:M60" si="18">SUM(I48:L48)</f>
        <v>26841.32</v>
      </c>
      <c r="N48" s="163">
        <f>M48-H48</f>
        <v>1201.4000000000015</v>
      </c>
      <c r="O48" s="168">
        <f>N48/H48</f>
        <v>4.6856620457474185E-2</v>
      </c>
      <c r="P48" s="19"/>
      <c r="V48" s="14"/>
      <c r="W48" s="14"/>
    </row>
    <row r="49" spans="1:23" s="48" customFormat="1" ht="15.75" customHeight="1" x14ac:dyDescent="0.2">
      <c r="A49" s="158"/>
      <c r="B49" s="159"/>
      <c r="C49" s="169" t="s">
        <v>105</v>
      </c>
      <c r="D49" s="183">
        <v>11916</v>
      </c>
      <c r="E49" s="249">
        <v>834.42</v>
      </c>
      <c r="F49" s="183">
        <v>9693</v>
      </c>
      <c r="G49" s="250">
        <v>3496.5</v>
      </c>
      <c r="H49" s="167">
        <f t="shared" si="17"/>
        <v>25939.919999999998</v>
      </c>
      <c r="I49" s="282">
        <v>12564</v>
      </c>
      <c r="J49" s="183">
        <v>918.32</v>
      </c>
      <c r="K49" s="183">
        <v>10332</v>
      </c>
      <c r="L49" s="166">
        <v>3627</v>
      </c>
      <c r="M49" s="167">
        <f t="shared" si="18"/>
        <v>27441.32</v>
      </c>
      <c r="N49" s="163">
        <f t="shared" ref="N49:N50" si="19">M49-H49</f>
        <v>1501.4000000000015</v>
      </c>
      <c r="O49" s="168">
        <f t="shared" ref="O49:O50" si="20">N49/H49</f>
        <v>5.7879900940326787E-2</v>
      </c>
      <c r="P49" s="19"/>
      <c r="Q49" s="47"/>
      <c r="R49" s="47"/>
      <c r="S49" s="47"/>
      <c r="T49" s="47"/>
      <c r="U49" s="47"/>
      <c r="V49" s="47"/>
      <c r="W49" s="47"/>
    </row>
    <row r="50" spans="1:23" s="48" customFormat="1" ht="15.75" customHeight="1" x14ac:dyDescent="0.2">
      <c r="A50" s="171"/>
      <c r="B50" s="172"/>
      <c r="C50" s="213" t="s">
        <v>106</v>
      </c>
      <c r="D50" s="255">
        <v>12588</v>
      </c>
      <c r="E50" s="254">
        <v>834.42</v>
      </c>
      <c r="F50" s="255">
        <v>9693</v>
      </c>
      <c r="G50" s="256">
        <v>3496.5</v>
      </c>
      <c r="H50" s="177">
        <f t="shared" si="17"/>
        <v>26611.919999999998</v>
      </c>
      <c r="I50" s="443">
        <v>12960</v>
      </c>
      <c r="J50" s="255">
        <v>918.32</v>
      </c>
      <c r="K50" s="255">
        <v>10332</v>
      </c>
      <c r="L50" s="176">
        <v>3627</v>
      </c>
      <c r="M50" s="177">
        <f t="shared" si="18"/>
        <v>27837.32</v>
      </c>
      <c r="N50" s="173">
        <f t="shared" si="19"/>
        <v>1225.4000000000015</v>
      </c>
      <c r="O50" s="178">
        <f t="shared" si="20"/>
        <v>4.6047034561955753E-2</v>
      </c>
      <c r="P50" s="19"/>
      <c r="Q50" s="47"/>
      <c r="R50" s="47"/>
      <c r="S50" s="47"/>
      <c r="T50" s="47"/>
      <c r="U50" s="47"/>
      <c r="V50" s="47"/>
      <c r="W50" s="47"/>
    </row>
    <row r="51" spans="1:23" ht="15.75" customHeight="1" x14ac:dyDescent="0.2">
      <c r="A51" s="158"/>
      <c r="B51" s="159" t="s">
        <v>5</v>
      </c>
      <c r="C51" s="169"/>
      <c r="D51" s="248"/>
      <c r="E51" s="183"/>
      <c r="F51" s="250"/>
      <c r="G51" s="250"/>
      <c r="H51" s="167"/>
      <c r="I51" s="444"/>
      <c r="J51" s="445"/>
      <c r="K51" s="446"/>
      <c r="L51" s="166"/>
      <c r="M51" s="167"/>
      <c r="N51" s="163"/>
      <c r="O51" s="168"/>
      <c r="P51" s="19"/>
      <c r="V51" s="14"/>
      <c r="W51" s="14"/>
    </row>
    <row r="52" spans="1:23" ht="15.75" customHeight="1" x14ac:dyDescent="0.2">
      <c r="A52" s="158"/>
      <c r="B52" s="159"/>
      <c r="C52" s="169" t="s">
        <v>8</v>
      </c>
      <c r="D52" s="248">
        <v>14916</v>
      </c>
      <c r="E52" s="183">
        <v>834.42</v>
      </c>
      <c r="F52" s="183">
        <v>9693</v>
      </c>
      <c r="G52" s="250">
        <v>3496.5</v>
      </c>
      <c r="H52" s="167">
        <f t="shared" ref="H52:H60" si="21">SUM(D52:G52)</f>
        <v>28939.919999999998</v>
      </c>
      <c r="I52" s="163">
        <f>D52</f>
        <v>14916</v>
      </c>
      <c r="J52" s="165">
        <v>918.32</v>
      </c>
      <c r="K52" s="165">
        <v>10332</v>
      </c>
      <c r="L52" s="166">
        <v>3627</v>
      </c>
      <c r="M52" s="167">
        <f t="shared" si="18"/>
        <v>29793.32</v>
      </c>
      <c r="N52" s="163">
        <f t="shared" ref="N52:N60" si="22">M52-H52</f>
        <v>853.40000000000146</v>
      </c>
      <c r="O52" s="168">
        <f t="shared" ref="O52:O60" si="23">N52/H52</f>
        <v>2.9488678614177286E-2</v>
      </c>
      <c r="P52" s="19"/>
      <c r="V52" s="14"/>
      <c r="W52" s="14"/>
    </row>
    <row r="53" spans="1:23" ht="15.75" customHeight="1" x14ac:dyDescent="0.2">
      <c r="A53" s="158"/>
      <c r="B53" s="159"/>
      <c r="C53" s="182" t="s">
        <v>9</v>
      </c>
      <c r="D53" s="248">
        <v>14916</v>
      </c>
      <c r="E53" s="183">
        <v>834.42</v>
      </c>
      <c r="F53" s="183">
        <v>9693</v>
      </c>
      <c r="G53" s="250">
        <v>3496.5</v>
      </c>
      <c r="H53" s="167">
        <f t="shared" si="21"/>
        <v>28939.919999999998</v>
      </c>
      <c r="I53" s="163">
        <f>D53</f>
        <v>14916</v>
      </c>
      <c r="J53" s="165">
        <v>918.32</v>
      </c>
      <c r="K53" s="165">
        <v>10332</v>
      </c>
      <c r="L53" s="166">
        <v>3627</v>
      </c>
      <c r="M53" s="167">
        <f t="shared" si="18"/>
        <v>29793.32</v>
      </c>
      <c r="N53" s="163">
        <f t="shared" si="22"/>
        <v>853.40000000000146</v>
      </c>
      <c r="O53" s="168">
        <f t="shared" si="23"/>
        <v>2.9488678614177286E-2</v>
      </c>
      <c r="P53" s="19"/>
      <c r="V53" s="14"/>
      <c r="W53" s="14"/>
    </row>
    <row r="54" spans="1:23" ht="15.75" customHeight="1" x14ac:dyDescent="0.2">
      <c r="A54" s="158"/>
      <c r="B54" s="159"/>
      <c r="C54" s="182" t="s">
        <v>4</v>
      </c>
      <c r="D54" s="248">
        <v>15780</v>
      </c>
      <c r="E54" s="183">
        <v>834.42</v>
      </c>
      <c r="F54" s="183">
        <v>9693</v>
      </c>
      <c r="G54" s="250">
        <v>3496.5</v>
      </c>
      <c r="H54" s="167">
        <f t="shared" si="21"/>
        <v>29803.919999999998</v>
      </c>
      <c r="I54" s="163">
        <v>16380</v>
      </c>
      <c r="J54" s="165">
        <v>918.32</v>
      </c>
      <c r="K54" s="165">
        <v>10332</v>
      </c>
      <c r="L54" s="166">
        <v>3627</v>
      </c>
      <c r="M54" s="167">
        <f t="shared" si="18"/>
        <v>31257.32</v>
      </c>
      <c r="N54" s="163">
        <f t="shared" si="22"/>
        <v>1453.4000000000015</v>
      </c>
      <c r="O54" s="168">
        <f t="shared" si="23"/>
        <v>4.8765397303442017E-2</v>
      </c>
      <c r="P54" s="19"/>
      <c r="V54" s="14"/>
      <c r="W54" s="14"/>
    </row>
    <row r="55" spans="1:23" s="48" customFormat="1" ht="15.75" customHeight="1" x14ac:dyDescent="0.2">
      <c r="A55" s="158"/>
      <c r="B55" s="159"/>
      <c r="C55" s="182" t="s">
        <v>66</v>
      </c>
      <c r="D55" s="248">
        <v>15780</v>
      </c>
      <c r="E55" s="183">
        <v>834.42</v>
      </c>
      <c r="F55" s="183">
        <v>9693</v>
      </c>
      <c r="G55" s="250">
        <v>3496.5</v>
      </c>
      <c r="H55" s="167">
        <f t="shared" si="21"/>
        <v>29803.919999999998</v>
      </c>
      <c r="I55" s="163">
        <v>16380</v>
      </c>
      <c r="J55" s="165">
        <v>918.32</v>
      </c>
      <c r="K55" s="165">
        <v>10332</v>
      </c>
      <c r="L55" s="166">
        <v>3627</v>
      </c>
      <c r="M55" s="167">
        <f t="shared" si="18"/>
        <v>31257.32</v>
      </c>
      <c r="N55" s="163">
        <f t="shared" ref="N55" si="24">M55-H55</f>
        <v>1453.4000000000015</v>
      </c>
      <c r="O55" s="168">
        <f t="shared" ref="O55" si="25">N55/H55</f>
        <v>4.8765397303442017E-2</v>
      </c>
      <c r="P55" s="19"/>
      <c r="Q55" s="47"/>
      <c r="R55" s="47"/>
      <c r="S55" s="47"/>
      <c r="T55" s="47"/>
      <c r="U55" s="47"/>
      <c r="V55" s="47"/>
      <c r="W55" s="47"/>
    </row>
    <row r="56" spans="1:23" ht="15.75" customHeight="1" x14ac:dyDescent="0.2">
      <c r="A56" s="158"/>
      <c r="B56" s="159"/>
      <c r="C56" s="169" t="s">
        <v>26</v>
      </c>
      <c r="D56" s="248">
        <v>14916</v>
      </c>
      <c r="E56" s="183">
        <v>834.42</v>
      </c>
      <c r="F56" s="183">
        <v>9693</v>
      </c>
      <c r="G56" s="250">
        <v>3496.5</v>
      </c>
      <c r="H56" s="167">
        <f t="shared" si="21"/>
        <v>28939.919999999998</v>
      </c>
      <c r="I56" s="163">
        <f>D56</f>
        <v>14916</v>
      </c>
      <c r="J56" s="165">
        <v>918.32</v>
      </c>
      <c r="K56" s="165">
        <v>10332</v>
      </c>
      <c r="L56" s="166">
        <v>3627</v>
      </c>
      <c r="M56" s="167">
        <f t="shared" si="18"/>
        <v>29793.32</v>
      </c>
      <c r="N56" s="163">
        <f t="shared" si="22"/>
        <v>853.40000000000146</v>
      </c>
      <c r="O56" s="168">
        <f t="shared" si="23"/>
        <v>2.9488678614177286E-2</v>
      </c>
      <c r="P56" s="19"/>
      <c r="V56" s="14"/>
      <c r="W56" s="14"/>
    </row>
    <row r="57" spans="1:23" ht="15.75" customHeight="1" x14ac:dyDescent="0.2">
      <c r="A57" s="158"/>
      <c r="B57" s="159"/>
      <c r="C57" s="169" t="s">
        <v>10</v>
      </c>
      <c r="D57" s="248">
        <v>14916</v>
      </c>
      <c r="E57" s="183">
        <v>834.42</v>
      </c>
      <c r="F57" s="183">
        <v>9693</v>
      </c>
      <c r="G57" s="250">
        <v>3496.5</v>
      </c>
      <c r="H57" s="167">
        <f t="shared" si="21"/>
        <v>28939.919999999998</v>
      </c>
      <c r="I57" s="163">
        <f t="shared" ref="I57:I58" si="26">D57</f>
        <v>14916</v>
      </c>
      <c r="J57" s="165">
        <v>918.32</v>
      </c>
      <c r="K57" s="165">
        <v>10332</v>
      </c>
      <c r="L57" s="166">
        <v>3627</v>
      </c>
      <c r="M57" s="167">
        <f t="shared" si="18"/>
        <v>29793.32</v>
      </c>
      <c r="N57" s="163">
        <f t="shared" si="22"/>
        <v>853.40000000000146</v>
      </c>
      <c r="O57" s="168">
        <f t="shared" si="23"/>
        <v>2.9488678614177286E-2</v>
      </c>
      <c r="P57" s="19"/>
      <c r="V57" s="14"/>
      <c r="W57" s="14"/>
    </row>
    <row r="58" spans="1:23" ht="15.75" customHeight="1" x14ac:dyDescent="0.2">
      <c r="A58" s="158"/>
      <c r="B58" s="159"/>
      <c r="C58" s="159" t="s">
        <v>7</v>
      </c>
      <c r="D58" s="248">
        <v>14916</v>
      </c>
      <c r="E58" s="183">
        <v>834.42</v>
      </c>
      <c r="F58" s="183">
        <v>9693</v>
      </c>
      <c r="G58" s="250">
        <v>3496.5</v>
      </c>
      <c r="H58" s="167">
        <f t="shared" si="21"/>
        <v>28939.919999999998</v>
      </c>
      <c r="I58" s="163">
        <f t="shared" si="26"/>
        <v>14916</v>
      </c>
      <c r="J58" s="165">
        <v>918.32</v>
      </c>
      <c r="K58" s="165">
        <v>10332</v>
      </c>
      <c r="L58" s="166">
        <v>3627</v>
      </c>
      <c r="M58" s="167">
        <f t="shared" si="18"/>
        <v>29793.32</v>
      </c>
      <c r="N58" s="163">
        <f t="shared" si="22"/>
        <v>853.40000000000146</v>
      </c>
      <c r="O58" s="168">
        <f t="shared" si="23"/>
        <v>2.9488678614177286E-2</v>
      </c>
      <c r="P58" s="19"/>
      <c r="V58" s="14"/>
      <c r="W58" s="14"/>
    </row>
    <row r="59" spans="1:23" s="48" customFormat="1" ht="15.75" customHeight="1" x14ac:dyDescent="0.2">
      <c r="A59" s="158"/>
      <c r="B59" s="159"/>
      <c r="C59" s="197" t="s">
        <v>49</v>
      </c>
      <c r="D59" s="248">
        <v>15780</v>
      </c>
      <c r="E59" s="183">
        <v>834.42</v>
      </c>
      <c r="F59" s="183">
        <v>9693</v>
      </c>
      <c r="G59" s="183">
        <v>3496.5</v>
      </c>
      <c r="H59" s="167">
        <f t="shared" si="21"/>
        <v>29803.919999999998</v>
      </c>
      <c r="I59" s="163">
        <v>16380</v>
      </c>
      <c r="J59" s="165">
        <v>918.32</v>
      </c>
      <c r="K59" s="165">
        <v>10332</v>
      </c>
      <c r="L59" s="166">
        <v>3627</v>
      </c>
      <c r="M59" s="167">
        <f t="shared" si="18"/>
        <v>31257.32</v>
      </c>
      <c r="N59" s="163">
        <f t="shared" si="22"/>
        <v>1453.4000000000015</v>
      </c>
      <c r="O59" s="168">
        <f t="shared" si="23"/>
        <v>4.8765397303442017E-2</v>
      </c>
      <c r="P59" s="19"/>
      <c r="Q59" s="47"/>
      <c r="R59" s="47"/>
      <c r="S59" s="47"/>
      <c r="T59" s="47"/>
      <c r="U59" s="47"/>
      <c r="V59" s="47"/>
      <c r="W59" s="47"/>
    </row>
    <row r="60" spans="1:23" ht="15.75" customHeight="1" thickBot="1" x14ac:dyDescent="0.25">
      <c r="A60" s="198"/>
      <c r="B60" s="199"/>
      <c r="C60" s="199" t="s">
        <v>24</v>
      </c>
      <c r="D60" s="265">
        <v>15780</v>
      </c>
      <c r="E60" s="262">
        <v>834.42</v>
      </c>
      <c r="F60" s="262">
        <v>9693</v>
      </c>
      <c r="G60" s="263">
        <v>3496.5</v>
      </c>
      <c r="H60" s="177">
        <f t="shared" si="21"/>
        <v>29803.919999999998</v>
      </c>
      <c r="I60" s="201">
        <v>16380</v>
      </c>
      <c r="J60" s="202">
        <v>918.32</v>
      </c>
      <c r="K60" s="202">
        <v>10332</v>
      </c>
      <c r="L60" s="203">
        <v>3627</v>
      </c>
      <c r="M60" s="204">
        <f t="shared" si="18"/>
        <v>31257.32</v>
      </c>
      <c r="N60" s="201">
        <f t="shared" si="22"/>
        <v>1453.4000000000015</v>
      </c>
      <c r="O60" s="205">
        <f t="shared" si="23"/>
        <v>4.8765397303442017E-2</v>
      </c>
      <c r="P60" s="19"/>
      <c r="V60" s="14"/>
      <c r="W60" s="14"/>
    </row>
    <row r="61" spans="1:23" ht="19.5" thickBot="1" x14ac:dyDescent="0.3">
      <c r="A61" s="51" t="s">
        <v>55</v>
      </c>
      <c r="B61" s="155"/>
      <c r="C61" s="155"/>
      <c r="D61" s="276"/>
      <c r="E61" s="236"/>
      <c r="F61" s="236"/>
      <c r="G61" s="236"/>
      <c r="H61" s="418"/>
      <c r="I61" s="184"/>
      <c r="J61" s="185"/>
      <c r="K61" s="185"/>
      <c r="L61" s="185"/>
      <c r="M61" s="223"/>
      <c r="N61" s="184"/>
      <c r="O61" s="157"/>
      <c r="V61" s="14"/>
      <c r="W61" s="14"/>
    </row>
    <row r="62" spans="1:23" ht="15.75" customHeight="1" x14ac:dyDescent="0.2">
      <c r="A62" s="158"/>
      <c r="B62" s="159" t="s">
        <v>2</v>
      </c>
      <c r="C62" s="159"/>
      <c r="D62" s="278"/>
      <c r="E62" s="237"/>
      <c r="F62" s="237"/>
      <c r="G62" s="237"/>
      <c r="H62" s="279"/>
      <c r="I62" s="225"/>
      <c r="J62" s="224"/>
      <c r="K62" s="224"/>
      <c r="L62" s="215"/>
      <c r="M62" s="217"/>
      <c r="N62" s="225"/>
      <c r="O62" s="226"/>
      <c r="V62" s="14"/>
      <c r="W62" s="14"/>
    </row>
    <row r="63" spans="1:23" ht="15.75" customHeight="1" x14ac:dyDescent="0.2">
      <c r="A63" s="158"/>
      <c r="B63" s="159"/>
      <c r="C63" s="159" t="s">
        <v>13</v>
      </c>
      <c r="D63" s="248">
        <v>10680</v>
      </c>
      <c r="E63" s="183">
        <v>255</v>
      </c>
      <c r="F63" s="183">
        <v>9693</v>
      </c>
      <c r="G63" s="250">
        <v>3496.5</v>
      </c>
      <c r="H63" s="167">
        <f t="shared" ref="H63:H80" si="27">SUM(D63:G63)</f>
        <v>24124.5</v>
      </c>
      <c r="I63" s="163">
        <v>10800</v>
      </c>
      <c r="J63" s="165">
        <v>255</v>
      </c>
      <c r="K63" s="165">
        <v>10332</v>
      </c>
      <c r="L63" s="165">
        <v>3627</v>
      </c>
      <c r="M63" s="167">
        <f t="shared" ref="M63:M80" si="28">SUM(I63:L63)</f>
        <v>25014</v>
      </c>
      <c r="N63" s="163">
        <f>M63-H63</f>
        <v>889.5</v>
      </c>
      <c r="O63" s="168">
        <f>N63/H63</f>
        <v>3.6871230491823663E-2</v>
      </c>
      <c r="V63" s="14"/>
      <c r="W63" s="14"/>
    </row>
    <row r="64" spans="1:23" ht="15.75" customHeight="1" x14ac:dyDescent="0.2">
      <c r="A64" s="171"/>
      <c r="B64" s="172"/>
      <c r="C64" s="208" t="s">
        <v>41</v>
      </c>
      <c r="D64" s="253">
        <v>6060</v>
      </c>
      <c r="E64" s="255">
        <v>255</v>
      </c>
      <c r="F64" s="255">
        <v>9693</v>
      </c>
      <c r="G64" s="256">
        <v>3496.5</v>
      </c>
      <c r="H64" s="256">
        <f t="shared" si="27"/>
        <v>19504.5</v>
      </c>
      <c r="I64" s="173">
        <v>6180</v>
      </c>
      <c r="J64" s="175">
        <v>255</v>
      </c>
      <c r="K64" s="175">
        <v>10332</v>
      </c>
      <c r="L64" s="175">
        <v>3627</v>
      </c>
      <c r="M64" s="177">
        <f t="shared" si="28"/>
        <v>20394</v>
      </c>
      <c r="N64" s="173">
        <f>M64-H64</f>
        <v>889.5</v>
      </c>
      <c r="O64" s="178">
        <f>N64/H64</f>
        <v>4.560486041682689E-2</v>
      </c>
      <c r="V64" s="14"/>
      <c r="W64" s="14"/>
    </row>
    <row r="65" spans="1:23" ht="15.75" customHeight="1" x14ac:dyDescent="0.2">
      <c r="A65" s="179"/>
      <c r="B65" s="180" t="s">
        <v>5</v>
      </c>
      <c r="C65" s="180"/>
      <c r="D65" s="248"/>
      <c r="E65" s="183"/>
      <c r="F65" s="183"/>
      <c r="G65" s="183"/>
      <c r="H65" s="167"/>
      <c r="I65" s="163"/>
      <c r="J65" s="165"/>
      <c r="K65" s="165"/>
      <c r="L65" s="165"/>
      <c r="M65" s="167"/>
      <c r="N65" s="163"/>
      <c r="O65" s="168"/>
      <c r="V65" s="14"/>
      <c r="W65" s="14"/>
    </row>
    <row r="66" spans="1:23" ht="15.75" customHeight="1" x14ac:dyDescent="0.2">
      <c r="A66" s="158"/>
      <c r="B66" s="159"/>
      <c r="C66" s="197" t="s">
        <v>132</v>
      </c>
      <c r="D66" s="296" t="s">
        <v>40</v>
      </c>
      <c r="E66" s="135" t="s">
        <v>40</v>
      </c>
      <c r="F66" s="135" t="s">
        <v>40</v>
      </c>
      <c r="G66" s="135" t="s">
        <v>40</v>
      </c>
      <c r="H66" s="447" t="s">
        <v>40</v>
      </c>
      <c r="I66" s="296" t="s">
        <v>40</v>
      </c>
      <c r="J66" s="135" t="s">
        <v>40</v>
      </c>
      <c r="K66" s="135" t="s">
        <v>40</v>
      </c>
      <c r="L66" s="135" t="s">
        <v>40</v>
      </c>
      <c r="M66" s="447" t="s">
        <v>40</v>
      </c>
      <c r="N66" s="296" t="s">
        <v>40</v>
      </c>
      <c r="O66" s="447" t="s">
        <v>40</v>
      </c>
      <c r="Q66" s="22"/>
      <c r="V66" s="14"/>
      <c r="W66" s="14"/>
    </row>
    <row r="67" spans="1:23" s="48" customFormat="1" ht="15.75" customHeight="1" x14ac:dyDescent="0.2">
      <c r="A67" s="158"/>
      <c r="B67" s="159"/>
      <c r="C67" s="197" t="s">
        <v>67</v>
      </c>
      <c r="D67" s="248">
        <v>12960</v>
      </c>
      <c r="E67" s="183">
        <v>255</v>
      </c>
      <c r="F67" s="183">
        <v>9693</v>
      </c>
      <c r="G67" s="250">
        <v>3496.5</v>
      </c>
      <c r="H67" s="167">
        <f t="shared" si="27"/>
        <v>26404.5</v>
      </c>
      <c r="I67" s="163">
        <v>13920</v>
      </c>
      <c r="J67" s="165">
        <v>255</v>
      </c>
      <c r="K67" s="165">
        <v>10332</v>
      </c>
      <c r="L67" s="165">
        <v>3627</v>
      </c>
      <c r="M67" s="167">
        <f t="shared" si="28"/>
        <v>28134</v>
      </c>
      <c r="N67" s="163">
        <f t="shared" ref="N67:N70" si="29">M67-H67</f>
        <v>1729.5</v>
      </c>
      <c r="O67" s="168">
        <f t="shared" ref="O67:O69" si="30">N67/H67</f>
        <v>6.5500198829744935E-2</v>
      </c>
      <c r="P67" s="47"/>
      <c r="Q67" s="26"/>
      <c r="R67" s="47"/>
      <c r="S67" s="47"/>
      <c r="T67" s="47"/>
      <c r="U67" s="47"/>
      <c r="V67" s="47"/>
      <c r="W67" s="47"/>
    </row>
    <row r="68" spans="1:23" s="48" customFormat="1" ht="15.75" customHeight="1" x14ac:dyDescent="0.2">
      <c r="A68" s="158"/>
      <c r="B68" s="159"/>
      <c r="C68" s="197" t="s">
        <v>68</v>
      </c>
      <c r="D68" s="248">
        <v>10620</v>
      </c>
      <c r="E68" s="183">
        <v>255</v>
      </c>
      <c r="F68" s="183">
        <v>9693</v>
      </c>
      <c r="G68" s="250">
        <v>3496.5</v>
      </c>
      <c r="H68" s="167">
        <f t="shared" si="27"/>
        <v>24064.5</v>
      </c>
      <c r="I68" s="163">
        <v>10860</v>
      </c>
      <c r="J68" s="165">
        <v>255</v>
      </c>
      <c r="K68" s="165">
        <v>10332</v>
      </c>
      <c r="L68" s="165">
        <v>3627</v>
      </c>
      <c r="M68" s="167">
        <f t="shared" si="28"/>
        <v>25074</v>
      </c>
      <c r="N68" s="163">
        <f t="shared" si="29"/>
        <v>1009.5</v>
      </c>
      <c r="O68" s="168">
        <f t="shared" si="30"/>
        <v>4.1949760019946394E-2</v>
      </c>
      <c r="P68" s="47"/>
      <c r="Q68" s="26"/>
      <c r="R68" s="47"/>
      <c r="S68" s="47"/>
      <c r="T68" s="47"/>
      <c r="U68" s="47"/>
      <c r="V68" s="47"/>
      <c r="W68" s="47"/>
    </row>
    <row r="69" spans="1:23" s="48" customFormat="1" ht="15.75" customHeight="1" x14ac:dyDescent="0.2">
      <c r="A69" s="158"/>
      <c r="B69" s="159"/>
      <c r="C69" s="182" t="s">
        <v>69</v>
      </c>
      <c r="D69" s="251">
        <v>13608</v>
      </c>
      <c r="E69" s="250">
        <v>255</v>
      </c>
      <c r="F69" s="250">
        <v>9693</v>
      </c>
      <c r="G69" s="250">
        <v>3496.5</v>
      </c>
      <c r="H69" s="167">
        <f t="shared" si="27"/>
        <v>27052.5</v>
      </c>
      <c r="I69" s="163">
        <v>14220</v>
      </c>
      <c r="J69" s="165">
        <v>255</v>
      </c>
      <c r="K69" s="165">
        <v>10332</v>
      </c>
      <c r="L69" s="165">
        <v>3627</v>
      </c>
      <c r="M69" s="167">
        <f t="shared" si="28"/>
        <v>28434</v>
      </c>
      <c r="N69" s="163">
        <f t="shared" si="29"/>
        <v>1381.5</v>
      </c>
      <c r="O69" s="168">
        <f t="shared" si="30"/>
        <v>5.1067369004713058E-2</v>
      </c>
      <c r="P69" s="47"/>
      <c r="Q69" s="26"/>
      <c r="R69" s="47"/>
      <c r="S69" s="47"/>
      <c r="T69" s="47"/>
      <c r="U69" s="47"/>
      <c r="V69" s="47"/>
      <c r="W69" s="47"/>
    </row>
    <row r="70" spans="1:23" ht="15.75" customHeight="1" x14ac:dyDescent="0.2">
      <c r="A70" s="158"/>
      <c r="B70" s="159"/>
      <c r="C70" s="159" t="s">
        <v>34</v>
      </c>
      <c r="D70" s="248">
        <v>14580</v>
      </c>
      <c r="E70" s="183">
        <v>255</v>
      </c>
      <c r="F70" s="183">
        <v>9693</v>
      </c>
      <c r="G70" s="250">
        <v>3496.5</v>
      </c>
      <c r="H70" s="167">
        <f t="shared" si="27"/>
        <v>28024.5</v>
      </c>
      <c r="I70" s="238">
        <v>14580</v>
      </c>
      <c r="J70" s="165">
        <v>255</v>
      </c>
      <c r="K70" s="165">
        <v>10332</v>
      </c>
      <c r="L70" s="165">
        <v>3627</v>
      </c>
      <c r="M70" s="167">
        <f t="shared" si="28"/>
        <v>28794</v>
      </c>
      <c r="N70" s="163">
        <f t="shared" si="29"/>
        <v>769.5</v>
      </c>
      <c r="O70" s="168">
        <f t="shared" ref="O70:O80" si="31">N70/H70</f>
        <v>2.745811700476369E-2</v>
      </c>
      <c r="Q70" s="22"/>
      <c r="V70" s="14"/>
      <c r="W70" s="14"/>
    </row>
    <row r="71" spans="1:23" ht="15.75" customHeight="1" x14ac:dyDescent="0.2">
      <c r="A71" s="158"/>
      <c r="B71" s="159"/>
      <c r="C71" s="159" t="s">
        <v>35</v>
      </c>
      <c r="D71" s="248">
        <v>12816</v>
      </c>
      <c r="E71" s="183">
        <v>255</v>
      </c>
      <c r="F71" s="183">
        <v>9693</v>
      </c>
      <c r="G71" s="250">
        <v>3496.5</v>
      </c>
      <c r="H71" s="167">
        <f t="shared" si="27"/>
        <v>26260.5</v>
      </c>
      <c r="I71" s="238">
        <v>12816</v>
      </c>
      <c r="J71" s="165">
        <v>255</v>
      </c>
      <c r="K71" s="165">
        <v>10332</v>
      </c>
      <c r="L71" s="165">
        <v>3627</v>
      </c>
      <c r="M71" s="167">
        <f t="shared" si="28"/>
        <v>27030</v>
      </c>
      <c r="N71" s="163">
        <f t="shared" ref="N71:N80" si="32">M71-H71</f>
        <v>769.5</v>
      </c>
      <c r="O71" s="168">
        <f t="shared" si="31"/>
        <v>2.9302564688410349E-2</v>
      </c>
      <c r="Q71" s="22"/>
      <c r="V71" s="14"/>
      <c r="W71" s="14"/>
    </row>
    <row r="72" spans="1:23" ht="15.75" customHeight="1" x14ac:dyDescent="0.2">
      <c r="A72" s="158"/>
      <c r="B72" s="159"/>
      <c r="C72" s="197" t="s">
        <v>42</v>
      </c>
      <c r="D72" s="248">
        <v>12816</v>
      </c>
      <c r="E72" s="183">
        <v>255</v>
      </c>
      <c r="F72" s="183">
        <v>9693</v>
      </c>
      <c r="G72" s="250">
        <v>3496.5</v>
      </c>
      <c r="H72" s="167">
        <f t="shared" si="27"/>
        <v>26260.5</v>
      </c>
      <c r="I72" s="238">
        <v>14580</v>
      </c>
      <c r="J72" s="165">
        <v>255</v>
      </c>
      <c r="K72" s="165">
        <v>10332</v>
      </c>
      <c r="L72" s="165">
        <v>3627</v>
      </c>
      <c r="M72" s="167">
        <f t="shared" si="28"/>
        <v>28794</v>
      </c>
      <c r="N72" s="163">
        <f t="shared" si="32"/>
        <v>2533.5</v>
      </c>
      <c r="O72" s="168">
        <f t="shared" si="31"/>
        <v>9.6475695436111272E-2</v>
      </c>
      <c r="Q72" s="22"/>
      <c r="V72" s="14"/>
      <c r="W72" s="14"/>
    </row>
    <row r="73" spans="1:23" ht="15.75" customHeight="1" x14ac:dyDescent="0.2">
      <c r="A73" s="158"/>
      <c r="B73" s="159"/>
      <c r="C73" s="197" t="s">
        <v>43</v>
      </c>
      <c r="D73" s="248">
        <v>14580</v>
      </c>
      <c r="E73" s="183">
        <v>255</v>
      </c>
      <c r="F73" s="183">
        <v>9693</v>
      </c>
      <c r="G73" s="250">
        <v>3496.5</v>
      </c>
      <c r="H73" s="167">
        <f t="shared" si="27"/>
        <v>28024.5</v>
      </c>
      <c r="I73" s="238">
        <v>14580</v>
      </c>
      <c r="J73" s="165">
        <v>255</v>
      </c>
      <c r="K73" s="165">
        <v>10332</v>
      </c>
      <c r="L73" s="165">
        <v>3627</v>
      </c>
      <c r="M73" s="167">
        <f t="shared" si="28"/>
        <v>28794</v>
      </c>
      <c r="N73" s="163">
        <f t="shared" si="32"/>
        <v>769.5</v>
      </c>
      <c r="O73" s="168">
        <f t="shared" si="31"/>
        <v>2.745811700476369E-2</v>
      </c>
      <c r="Q73" s="22"/>
      <c r="V73" s="14"/>
      <c r="W73" s="14"/>
    </row>
    <row r="74" spans="1:23" ht="15.75" customHeight="1" x14ac:dyDescent="0.2">
      <c r="A74" s="158"/>
      <c r="B74" s="159"/>
      <c r="C74" s="159" t="s">
        <v>22</v>
      </c>
      <c r="D74" s="248">
        <v>14268</v>
      </c>
      <c r="E74" s="183">
        <v>255</v>
      </c>
      <c r="F74" s="183">
        <v>9693</v>
      </c>
      <c r="G74" s="250">
        <v>3496.5</v>
      </c>
      <c r="H74" s="167">
        <f t="shared" si="27"/>
        <v>27712.5</v>
      </c>
      <c r="I74" s="163">
        <v>14700</v>
      </c>
      <c r="J74" s="165">
        <v>255</v>
      </c>
      <c r="K74" s="165">
        <v>10332</v>
      </c>
      <c r="L74" s="165">
        <v>3627</v>
      </c>
      <c r="M74" s="167">
        <f t="shared" si="28"/>
        <v>28914</v>
      </c>
      <c r="N74" s="163">
        <f t="shared" si="32"/>
        <v>1201.5</v>
      </c>
      <c r="O74" s="168">
        <f t="shared" si="31"/>
        <v>4.3355886332882274E-2</v>
      </c>
      <c r="Q74" s="22"/>
      <c r="V74" s="14"/>
      <c r="W74" s="14"/>
    </row>
    <row r="75" spans="1:23" ht="15.75" customHeight="1" x14ac:dyDescent="0.2">
      <c r="A75" s="158"/>
      <c r="B75" s="159"/>
      <c r="C75" s="159" t="s">
        <v>44</v>
      </c>
      <c r="D75" s="248">
        <v>13836</v>
      </c>
      <c r="E75" s="183">
        <v>255</v>
      </c>
      <c r="F75" s="183">
        <v>9693</v>
      </c>
      <c r="G75" s="250">
        <v>3496.5</v>
      </c>
      <c r="H75" s="167">
        <f t="shared" si="27"/>
        <v>27280.5</v>
      </c>
      <c r="I75" s="163">
        <v>13836</v>
      </c>
      <c r="J75" s="165">
        <v>255</v>
      </c>
      <c r="K75" s="165">
        <v>10332</v>
      </c>
      <c r="L75" s="165">
        <v>3627</v>
      </c>
      <c r="M75" s="167">
        <f t="shared" si="28"/>
        <v>28050</v>
      </c>
      <c r="N75" s="163">
        <f t="shared" si="32"/>
        <v>769.5</v>
      </c>
      <c r="O75" s="168">
        <f t="shared" si="31"/>
        <v>2.8206961016110407E-2</v>
      </c>
      <c r="Q75" s="22"/>
      <c r="V75" s="14"/>
      <c r="W75" s="14"/>
    </row>
    <row r="76" spans="1:23" s="48" customFormat="1" ht="15.75" customHeight="1" x14ac:dyDescent="0.2">
      <c r="A76" s="158"/>
      <c r="B76" s="159"/>
      <c r="C76" s="159" t="s">
        <v>108</v>
      </c>
      <c r="D76" s="248">
        <v>11400</v>
      </c>
      <c r="E76" s="183">
        <v>255</v>
      </c>
      <c r="F76" s="183">
        <v>9693</v>
      </c>
      <c r="G76" s="250">
        <v>3496.5</v>
      </c>
      <c r="H76" s="167">
        <f t="shared" si="27"/>
        <v>24844.5</v>
      </c>
      <c r="I76" s="163">
        <v>11400</v>
      </c>
      <c r="J76" s="165">
        <v>255</v>
      </c>
      <c r="K76" s="165">
        <v>10332</v>
      </c>
      <c r="L76" s="165">
        <v>3627</v>
      </c>
      <c r="M76" s="167">
        <f t="shared" ref="M76" si="33">SUM(I76:L76)</f>
        <v>25614</v>
      </c>
      <c r="N76" s="163">
        <f t="shared" si="32"/>
        <v>769.5</v>
      </c>
      <c r="O76" s="168">
        <f t="shared" si="31"/>
        <v>3.0972649882267705E-2</v>
      </c>
      <c r="P76" s="47"/>
      <c r="Q76" s="26"/>
      <c r="R76" s="47"/>
      <c r="S76" s="47"/>
      <c r="T76" s="47"/>
      <c r="U76" s="47"/>
      <c r="V76" s="47"/>
      <c r="W76" s="47"/>
    </row>
    <row r="77" spans="1:23" ht="15.75" customHeight="1" x14ac:dyDescent="0.2">
      <c r="A77" s="158"/>
      <c r="B77" s="159"/>
      <c r="C77" s="159" t="s">
        <v>50</v>
      </c>
      <c r="D77" s="248">
        <v>10608</v>
      </c>
      <c r="E77" s="183">
        <v>255</v>
      </c>
      <c r="F77" s="183">
        <v>9693</v>
      </c>
      <c r="G77" s="250">
        <v>3496.5</v>
      </c>
      <c r="H77" s="167">
        <f t="shared" si="27"/>
        <v>24052.5</v>
      </c>
      <c r="I77" s="163">
        <v>10608</v>
      </c>
      <c r="J77" s="165">
        <v>255</v>
      </c>
      <c r="K77" s="165">
        <v>10332</v>
      </c>
      <c r="L77" s="165">
        <v>3627</v>
      </c>
      <c r="M77" s="167">
        <f t="shared" si="28"/>
        <v>24822</v>
      </c>
      <c r="N77" s="163">
        <f t="shared" si="32"/>
        <v>769.5</v>
      </c>
      <c r="O77" s="168">
        <f t="shared" si="31"/>
        <v>3.1992516370439664E-2</v>
      </c>
      <c r="Q77" s="22"/>
      <c r="V77" s="14"/>
      <c r="W77" s="14"/>
    </row>
    <row r="78" spans="1:23" ht="15.75" customHeight="1" x14ac:dyDescent="0.2">
      <c r="A78" s="158"/>
      <c r="B78" s="159"/>
      <c r="C78" s="197" t="s">
        <v>36</v>
      </c>
      <c r="D78" s="248">
        <v>12240</v>
      </c>
      <c r="E78" s="183">
        <v>255</v>
      </c>
      <c r="F78" s="183">
        <v>9693</v>
      </c>
      <c r="G78" s="250">
        <v>3496.5</v>
      </c>
      <c r="H78" s="167">
        <f t="shared" si="27"/>
        <v>25684.5</v>
      </c>
      <c r="I78" s="163">
        <v>12360</v>
      </c>
      <c r="J78" s="165">
        <v>255</v>
      </c>
      <c r="K78" s="165">
        <v>10332</v>
      </c>
      <c r="L78" s="165">
        <v>3627</v>
      </c>
      <c r="M78" s="167">
        <f t="shared" si="28"/>
        <v>26574</v>
      </c>
      <c r="N78" s="163">
        <f t="shared" si="32"/>
        <v>889.5</v>
      </c>
      <c r="O78" s="168">
        <f t="shared" si="31"/>
        <v>3.4631781813934476E-2</v>
      </c>
      <c r="Q78" s="22"/>
      <c r="V78" s="14"/>
      <c r="W78" s="14"/>
    </row>
    <row r="79" spans="1:23" ht="15.75" customHeight="1" x14ac:dyDescent="0.2">
      <c r="A79" s="158"/>
      <c r="B79" s="159"/>
      <c r="C79" s="197" t="s">
        <v>37</v>
      </c>
      <c r="D79" s="248">
        <v>12240</v>
      </c>
      <c r="E79" s="183">
        <v>255</v>
      </c>
      <c r="F79" s="183">
        <v>9693</v>
      </c>
      <c r="G79" s="250">
        <v>3496.5</v>
      </c>
      <c r="H79" s="167">
        <f t="shared" si="27"/>
        <v>25684.5</v>
      </c>
      <c r="I79" s="163">
        <v>12240</v>
      </c>
      <c r="J79" s="165">
        <v>255</v>
      </c>
      <c r="K79" s="165">
        <v>10332</v>
      </c>
      <c r="L79" s="165">
        <v>3627</v>
      </c>
      <c r="M79" s="167">
        <f t="shared" si="28"/>
        <v>26454</v>
      </c>
      <c r="N79" s="163">
        <f t="shared" si="32"/>
        <v>769.5</v>
      </c>
      <c r="O79" s="168">
        <f t="shared" si="31"/>
        <v>2.9959703323015827E-2</v>
      </c>
      <c r="Q79" s="22"/>
      <c r="V79" s="14"/>
      <c r="W79" s="14"/>
    </row>
    <row r="80" spans="1:23" ht="15.75" customHeight="1" x14ac:dyDescent="0.2">
      <c r="A80" s="171"/>
      <c r="B80" s="172"/>
      <c r="C80" s="208" t="s">
        <v>101</v>
      </c>
      <c r="D80" s="275">
        <v>7872</v>
      </c>
      <c r="E80" s="264">
        <v>255</v>
      </c>
      <c r="F80" s="255">
        <v>9693</v>
      </c>
      <c r="G80" s="256">
        <v>3496.5</v>
      </c>
      <c r="H80" s="177">
        <f t="shared" si="27"/>
        <v>21316.5</v>
      </c>
      <c r="I80" s="209">
        <v>8112</v>
      </c>
      <c r="J80" s="175">
        <v>255</v>
      </c>
      <c r="K80" s="175">
        <v>10332</v>
      </c>
      <c r="L80" s="175">
        <v>3627</v>
      </c>
      <c r="M80" s="177">
        <f t="shared" si="28"/>
        <v>22326</v>
      </c>
      <c r="N80" s="173">
        <f t="shared" si="32"/>
        <v>1009.5</v>
      </c>
      <c r="O80" s="178">
        <f t="shared" si="31"/>
        <v>4.7357680669903597E-2</v>
      </c>
      <c r="V80" s="14"/>
      <c r="W80" s="14"/>
    </row>
    <row r="81" spans="1:24" ht="15.75" customHeight="1" x14ac:dyDescent="0.2">
      <c r="A81" s="158"/>
      <c r="B81" s="159" t="s">
        <v>11</v>
      </c>
      <c r="C81" s="159"/>
      <c r="D81" s="239"/>
      <c r="E81" s="240"/>
      <c r="F81" s="240"/>
      <c r="G81" s="240"/>
      <c r="H81" s="241"/>
      <c r="I81" s="163"/>
      <c r="J81" s="165"/>
      <c r="K81" s="165"/>
      <c r="L81" s="165"/>
      <c r="M81" s="167"/>
      <c r="N81" s="163"/>
      <c r="O81" s="168"/>
      <c r="V81" s="14"/>
      <c r="W81" s="14"/>
    </row>
    <row r="82" spans="1:24" ht="15.75" customHeight="1" x14ac:dyDescent="0.2">
      <c r="A82" s="158"/>
      <c r="B82" s="159"/>
      <c r="C82" s="197" t="s">
        <v>38</v>
      </c>
      <c r="D82" s="306" t="s">
        <v>40</v>
      </c>
      <c r="E82" s="298" t="s">
        <v>40</v>
      </c>
      <c r="F82" s="298" t="s">
        <v>40</v>
      </c>
      <c r="G82" s="298" t="s">
        <v>40</v>
      </c>
      <c r="H82" s="448" t="s">
        <v>40</v>
      </c>
      <c r="I82" s="306" t="s">
        <v>40</v>
      </c>
      <c r="J82" s="298" t="s">
        <v>40</v>
      </c>
      <c r="K82" s="298" t="s">
        <v>40</v>
      </c>
      <c r="L82" s="298" t="s">
        <v>40</v>
      </c>
      <c r="M82" s="448" t="s">
        <v>40</v>
      </c>
      <c r="N82" s="306" t="s">
        <v>40</v>
      </c>
      <c r="O82" s="448" t="s">
        <v>40</v>
      </c>
      <c r="V82" s="14"/>
      <c r="W82" s="14"/>
    </row>
    <row r="83" spans="1:24" ht="15.75" customHeight="1" x14ac:dyDescent="0.2">
      <c r="A83" s="158"/>
      <c r="B83" s="159"/>
      <c r="C83" s="197" t="s">
        <v>39</v>
      </c>
      <c r="D83" s="306" t="s">
        <v>40</v>
      </c>
      <c r="E83" s="298" t="s">
        <v>40</v>
      </c>
      <c r="F83" s="298" t="s">
        <v>40</v>
      </c>
      <c r="G83" s="298" t="s">
        <v>40</v>
      </c>
      <c r="H83" s="448" t="s">
        <v>40</v>
      </c>
      <c r="I83" s="306" t="s">
        <v>40</v>
      </c>
      <c r="J83" s="298" t="s">
        <v>40</v>
      </c>
      <c r="K83" s="298" t="s">
        <v>40</v>
      </c>
      <c r="L83" s="298" t="s">
        <v>40</v>
      </c>
      <c r="M83" s="448" t="s">
        <v>40</v>
      </c>
      <c r="N83" s="306" t="s">
        <v>40</v>
      </c>
      <c r="O83" s="448" t="s">
        <v>40</v>
      </c>
      <c r="V83" s="14"/>
      <c r="W83" s="14"/>
    </row>
    <row r="84" spans="1:24" ht="15.75" customHeight="1" x14ac:dyDescent="0.2">
      <c r="A84" s="158"/>
      <c r="B84" s="159"/>
      <c r="C84" s="242" t="s">
        <v>31</v>
      </c>
      <c r="D84" s="306" t="s">
        <v>40</v>
      </c>
      <c r="E84" s="298" t="s">
        <v>40</v>
      </c>
      <c r="F84" s="298" t="s">
        <v>40</v>
      </c>
      <c r="G84" s="298" t="s">
        <v>40</v>
      </c>
      <c r="H84" s="448" t="s">
        <v>40</v>
      </c>
      <c r="I84" s="306" t="s">
        <v>40</v>
      </c>
      <c r="J84" s="298" t="s">
        <v>40</v>
      </c>
      <c r="K84" s="298" t="s">
        <v>40</v>
      </c>
      <c r="L84" s="298" t="s">
        <v>40</v>
      </c>
      <c r="M84" s="448" t="s">
        <v>40</v>
      </c>
      <c r="N84" s="306" t="s">
        <v>40</v>
      </c>
      <c r="O84" s="448" t="s">
        <v>40</v>
      </c>
      <c r="V84" s="14"/>
      <c r="W84" s="14"/>
    </row>
    <row r="85" spans="1:24" s="1" customFormat="1" ht="15.75" customHeight="1" x14ac:dyDescent="0.2">
      <c r="A85" s="158"/>
      <c r="B85" s="159"/>
      <c r="C85" s="242" t="s">
        <v>27</v>
      </c>
      <c r="D85" s="306" t="s">
        <v>40</v>
      </c>
      <c r="E85" s="298" t="s">
        <v>40</v>
      </c>
      <c r="F85" s="298" t="s">
        <v>40</v>
      </c>
      <c r="G85" s="298" t="s">
        <v>40</v>
      </c>
      <c r="H85" s="448" t="s">
        <v>40</v>
      </c>
      <c r="I85" s="306" t="s">
        <v>40</v>
      </c>
      <c r="J85" s="298" t="s">
        <v>40</v>
      </c>
      <c r="K85" s="298" t="s">
        <v>40</v>
      </c>
      <c r="L85" s="298" t="s">
        <v>40</v>
      </c>
      <c r="M85" s="448" t="s">
        <v>40</v>
      </c>
      <c r="N85" s="306" t="s">
        <v>40</v>
      </c>
      <c r="O85" s="448" t="s">
        <v>40</v>
      </c>
      <c r="P85" s="2"/>
      <c r="Q85" s="2"/>
      <c r="R85" s="2"/>
      <c r="S85" s="2"/>
      <c r="T85" s="2"/>
      <c r="U85" s="2"/>
      <c r="V85" s="2"/>
      <c r="W85" s="2"/>
    </row>
    <row r="86" spans="1:24" s="38" customFormat="1" ht="15.75" customHeight="1" thickBot="1" x14ac:dyDescent="0.25">
      <c r="A86" s="198"/>
      <c r="B86" s="199"/>
      <c r="C86" s="243" t="s">
        <v>32</v>
      </c>
      <c r="D86" s="449" t="s">
        <v>40</v>
      </c>
      <c r="E86" s="312" t="s">
        <v>40</v>
      </c>
      <c r="F86" s="312" t="s">
        <v>40</v>
      </c>
      <c r="G86" s="312" t="s">
        <v>40</v>
      </c>
      <c r="H86" s="450" t="s">
        <v>40</v>
      </c>
      <c r="I86" s="449" t="s">
        <v>40</v>
      </c>
      <c r="J86" s="312" t="s">
        <v>40</v>
      </c>
      <c r="K86" s="312" t="s">
        <v>40</v>
      </c>
      <c r="L86" s="312" t="s">
        <v>40</v>
      </c>
      <c r="M86" s="450" t="s">
        <v>40</v>
      </c>
      <c r="N86" s="449" t="s">
        <v>40</v>
      </c>
      <c r="O86" s="450" t="s">
        <v>40</v>
      </c>
      <c r="P86" s="39"/>
      <c r="Q86" s="39"/>
      <c r="R86" s="39"/>
      <c r="S86" s="39"/>
      <c r="T86" s="39"/>
      <c r="U86" s="39"/>
      <c r="V86" s="39"/>
      <c r="W86" s="39"/>
    </row>
    <row r="87" spans="1:24" s="13" customFormat="1" ht="21.75" customHeight="1" x14ac:dyDescent="0.25">
      <c r="A87" s="49"/>
      <c r="B87" s="42" t="s">
        <v>20</v>
      </c>
      <c r="C87" s="49"/>
      <c r="D87" s="44"/>
      <c r="E87" s="44"/>
      <c r="F87" s="44"/>
      <c r="G87" s="44"/>
      <c r="H87" s="44"/>
      <c r="I87" s="44"/>
      <c r="J87" s="44"/>
      <c r="K87" s="44"/>
      <c r="L87" s="44"/>
      <c r="M87" s="44"/>
      <c r="N87" s="44"/>
      <c r="O87" s="50"/>
      <c r="P87" s="45"/>
      <c r="Q87" s="45"/>
      <c r="R87" s="45"/>
      <c r="S87" s="45"/>
      <c r="T87" s="45"/>
      <c r="U87" s="45"/>
      <c r="V87" s="45"/>
      <c r="W87" s="45"/>
    </row>
    <row r="88" spans="1:24" s="46" customFormat="1" ht="15" x14ac:dyDescent="0.2">
      <c r="A88" s="49"/>
      <c r="B88" s="197"/>
      <c r="C88" s="49" t="s">
        <v>126</v>
      </c>
      <c r="D88" s="44"/>
      <c r="E88" s="44"/>
      <c r="F88" s="44"/>
      <c r="G88" s="44"/>
      <c r="H88" s="44"/>
      <c r="I88" s="44"/>
      <c r="J88" s="44"/>
      <c r="K88" s="44"/>
      <c r="L88" s="44"/>
      <c r="M88" s="44"/>
      <c r="N88" s="44"/>
      <c r="O88" s="50"/>
      <c r="P88" s="45"/>
      <c r="Q88" s="45"/>
      <c r="R88" s="45"/>
      <c r="S88" s="45"/>
      <c r="T88" s="45"/>
      <c r="U88" s="45"/>
      <c r="V88" s="45"/>
      <c r="W88" s="45"/>
      <c r="X88" s="45"/>
    </row>
    <row r="89" spans="1:24" s="46" customFormat="1" ht="14.25" customHeight="1" x14ac:dyDescent="0.25">
      <c r="A89" s="49"/>
      <c r="B89" s="42"/>
      <c r="C89" s="62" t="s">
        <v>74</v>
      </c>
      <c r="D89" s="63"/>
      <c r="E89" s="63"/>
      <c r="F89" s="63"/>
      <c r="G89" s="63"/>
      <c r="H89" s="63"/>
      <c r="I89" s="63"/>
      <c r="J89" s="63"/>
      <c r="K89" s="63"/>
      <c r="L89" s="63"/>
      <c r="M89" s="63"/>
      <c r="N89" s="63"/>
      <c r="O89" s="63"/>
      <c r="P89" s="45"/>
      <c r="Q89" s="45"/>
      <c r="R89" s="45"/>
      <c r="S89" s="45"/>
      <c r="T89" s="45"/>
      <c r="U89" s="45"/>
      <c r="V89" s="45"/>
      <c r="W89" s="45"/>
    </row>
    <row r="90" spans="1:24" s="13" customFormat="1" x14ac:dyDescent="0.2">
      <c r="A90" s="46"/>
      <c r="B90" s="46"/>
      <c r="C90" s="62" t="s">
        <v>56</v>
      </c>
      <c r="D90" s="64"/>
      <c r="E90" s="64"/>
      <c r="F90" s="64"/>
      <c r="G90" s="64"/>
      <c r="H90" s="64"/>
      <c r="I90" s="64"/>
      <c r="J90" s="64"/>
      <c r="K90" s="64"/>
      <c r="L90" s="64"/>
      <c r="M90" s="64"/>
      <c r="N90" s="64"/>
      <c r="O90" s="65"/>
      <c r="P90" s="45"/>
      <c r="Q90" s="45"/>
      <c r="R90" s="45"/>
      <c r="S90" s="45"/>
      <c r="T90" s="45"/>
      <c r="U90" s="45"/>
      <c r="V90" s="45"/>
      <c r="W90" s="45"/>
    </row>
    <row r="91" spans="1:24" s="13" customFormat="1" x14ac:dyDescent="0.2">
      <c r="A91" s="46"/>
      <c r="B91" s="46"/>
      <c r="C91" s="417" t="s">
        <v>109</v>
      </c>
      <c r="D91" s="417"/>
      <c r="E91" s="417"/>
      <c r="F91" s="417"/>
      <c r="G91" s="417"/>
      <c r="H91" s="417"/>
      <c r="I91" s="417"/>
      <c r="J91" s="417"/>
      <c r="K91" s="417"/>
      <c r="L91" s="417"/>
      <c r="M91" s="417"/>
      <c r="N91" s="417"/>
      <c r="O91" s="417"/>
      <c r="P91" s="45"/>
      <c r="Q91" s="45"/>
      <c r="R91" s="45"/>
      <c r="S91" s="45"/>
      <c r="T91" s="45"/>
      <c r="U91" s="45"/>
      <c r="V91" s="45"/>
      <c r="W91" s="45"/>
    </row>
    <row r="92" spans="1:24" s="13" customFormat="1" x14ac:dyDescent="0.2">
      <c r="A92" s="46"/>
      <c r="B92" s="46"/>
      <c r="C92" s="66" t="s">
        <v>73</v>
      </c>
      <c r="D92" s="66"/>
      <c r="E92" s="66"/>
      <c r="F92" s="66"/>
      <c r="G92" s="66"/>
      <c r="H92" s="67"/>
      <c r="I92" s="66"/>
      <c r="J92" s="66"/>
      <c r="K92" s="66"/>
      <c r="L92" s="66"/>
      <c r="M92" s="67"/>
      <c r="N92" s="66"/>
      <c r="O92" s="67"/>
      <c r="P92" s="45"/>
      <c r="Q92" s="45"/>
      <c r="R92" s="45"/>
      <c r="S92" s="45"/>
      <c r="T92" s="45"/>
      <c r="U92" s="45"/>
      <c r="V92" s="46"/>
      <c r="W92" s="46"/>
    </row>
    <row r="93" spans="1:24" x14ac:dyDescent="0.2">
      <c r="A93" s="48"/>
      <c r="B93" s="48"/>
      <c r="C93" s="414" t="s">
        <v>82</v>
      </c>
      <c r="D93" s="414"/>
      <c r="E93" s="414"/>
      <c r="F93" s="414"/>
      <c r="G93" s="414"/>
      <c r="H93" s="414"/>
      <c r="I93" s="414"/>
      <c r="J93" s="414"/>
      <c r="K93" s="414"/>
      <c r="L93" s="414"/>
      <c r="M93" s="414"/>
      <c r="N93" s="414"/>
      <c r="O93" s="414"/>
      <c r="P93" s="45"/>
      <c r="Q93" s="45"/>
      <c r="R93" s="47"/>
      <c r="S93" s="47"/>
      <c r="T93" s="47"/>
      <c r="U93" s="47"/>
      <c r="V93" s="48"/>
      <c r="W93" s="48"/>
    </row>
    <row r="94" spans="1:24" x14ac:dyDescent="0.2">
      <c r="C94" s="68" t="s">
        <v>57</v>
      </c>
      <c r="D94" s="66"/>
      <c r="E94" s="66"/>
      <c r="F94" s="66"/>
      <c r="G94" s="66"/>
      <c r="H94" s="67"/>
      <c r="I94" s="66"/>
      <c r="J94" s="66"/>
      <c r="K94" s="66"/>
      <c r="L94" s="66"/>
      <c r="M94" s="67"/>
      <c r="N94" s="66"/>
      <c r="O94" s="67"/>
    </row>
    <row r="95" spans="1:24" x14ac:dyDescent="0.2">
      <c r="C95" s="15" t="s">
        <v>129</v>
      </c>
    </row>
  </sheetData>
  <mergeCells count="8">
    <mergeCell ref="C93:O93"/>
    <mergeCell ref="C91:O91"/>
    <mergeCell ref="N4:O4"/>
    <mergeCell ref="D5:H5"/>
    <mergeCell ref="I5:M5"/>
    <mergeCell ref="N5:O5"/>
    <mergeCell ref="A37:C37"/>
    <mergeCell ref="A46:C46"/>
  </mergeCells>
  <phoneticPr fontId="0" type="noConversion"/>
  <printOptions horizontalCentered="1"/>
  <pageMargins left="0.25" right="0.25" top="0.75" bottom="0.75" header="0.3" footer="0.3"/>
  <pageSetup scale="55" fitToHeight="2" orientation="landscape" r:id="rId1"/>
  <headerFooter alignWithMargins="0"/>
  <rowBreaks count="1" manualBreakCount="1">
    <brk id="4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Resident</vt:lpstr>
      <vt:lpstr>Resident Part-Time</vt:lpstr>
      <vt:lpstr>Non-Resident</vt:lpstr>
      <vt:lpstr>Non-Resident Part-Time</vt:lpstr>
      <vt:lpstr>'Non-Resident'!Print_Area</vt:lpstr>
      <vt:lpstr>'Non-Resident Part-Time'!Print_Area</vt:lpstr>
      <vt:lpstr>Resident!Print_Area</vt:lpstr>
      <vt:lpstr>'Resident Part-Time'!Print_Area</vt:lpstr>
      <vt:lpstr>'Non-Resident'!Print_Titles</vt:lpstr>
      <vt:lpstr>'Non-Resident Part-Time'!Print_Titles</vt:lpstr>
      <vt:lpstr>Resident!Print_Titles</vt:lpstr>
      <vt:lpstr>'Resident Part-Time'!Print_Titles</vt:lpstr>
    </vt:vector>
  </TitlesOfParts>
  <Company>University of Colorado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Fox</dc:creator>
  <cp:lastModifiedBy>Ryan Allred</cp:lastModifiedBy>
  <cp:lastPrinted>2017-06-26T21:32:35Z</cp:lastPrinted>
  <dcterms:created xsi:type="dcterms:W3CDTF">2003-05-29T18:39:21Z</dcterms:created>
  <dcterms:modified xsi:type="dcterms:W3CDTF">2017-06-26T21:34:39Z</dcterms:modified>
</cp:coreProperties>
</file>