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Employment\"/>
    </mc:Choice>
  </mc:AlternateContent>
  <xr:revisionPtr revIDLastSave="0" documentId="13_ncr:1_{5CC8CD82-C857-4EB8-B7CE-3F674924F697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Fall 2021" sheetId="1" state="hidden" r:id="rId1"/>
    <sheet name="Fall 2022" sheetId="4" r:id="rId2"/>
    <sheet name="Fall 2022 Split" sheetId="2" r:id="rId3"/>
  </sheets>
  <definedNames>
    <definedName name="_xlnm.Print_Area" localSheetId="0">'Fall 2021'!$A$1:$P$26</definedName>
    <definedName name="sysemployd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D4" i="2"/>
  <c r="C4" i="2"/>
  <c r="V18" i="2"/>
  <c r="V17" i="2"/>
  <c r="V15" i="2"/>
  <c r="P18" i="2"/>
  <c r="P17" i="2"/>
  <c r="P15" i="2"/>
  <c r="M18" i="2"/>
  <c r="M17" i="2"/>
  <c r="M15" i="2"/>
  <c r="J18" i="2"/>
  <c r="J17" i="2"/>
  <c r="J15" i="2"/>
  <c r="G18" i="2"/>
  <c r="G17" i="2"/>
  <c r="G15" i="2"/>
  <c r="D15" i="2"/>
  <c r="D17" i="2"/>
  <c r="D18" i="2"/>
  <c r="C16" i="2"/>
  <c r="B16" i="2"/>
  <c r="D16" i="2" s="1"/>
  <c r="L5" i="2"/>
  <c r="I5" i="2"/>
  <c r="Q5" i="2"/>
  <c r="R7" i="2"/>
  <c r="R8" i="2"/>
  <c r="I8" i="4" s="1"/>
  <c r="R9" i="2"/>
  <c r="R10" i="2"/>
  <c r="R11" i="2"/>
  <c r="R12" i="2"/>
  <c r="R13" i="2"/>
  <c r="R6" i="2"/>
  <c r="Q7" i="2"/>
  <c r="Q8" i="2"/>
  <c r="Q9" i="2"/>
  <c r="Q10" i="2"/>
  <c r="Q11" i="2"/>
  <c r="Q12" i="2"/>
  <c r="Q13" i="2"/>
  <c r="Q6" i="2"/>
  <c r="S7" i="2"/>
  <c r="J7" i="4" s="1"/>
  <c r="S8" i="2"/>
  <c r="S9" i="2"/>
  <c r="S10" i="2"/>
  <c r="S11" i="2"/>
  <c r="J11" i="4" s="1"/>
  <c r="S12" i="2"/>
  <c r="S13" i="2"/>
  <c r="S6" i="2"/>
  <c r="S5" i="2"/>
  <c r="P6" i="2"/>
  <c r="P7" i="2"/>
  <c r="P8" i="2"/>
  <c r="P9" i="2"/>
  <c r="P10" i="2"/>
  <c r="P11" i="2"/>
  <c r="P12" i="2"/>
  <c r="P13" i="2"/>
  <c r="P5" i="2"/>
  <c r="M6" i="2"/>
  <c r="M7" i="2"/>
  <c r="M8" i="2"/>
  <c r="M9" i="2"/>
  <c r="M10" i="2"/>
  <c r="M11" i="2"/>
  <c r="M12" i="2"/>
  <c r="M13" i="2"/>
  <c r="M5" i="2"/>
  <c r="J6" i="2"/>
  <c r="J7" i="2"/>
  <c r="J8" i="2"/>
  <c r="J9" i="2"/>
  <c r="J10" i="2"/>
  <c r="J11" i="2"/>
  <c r="J12" i="2"/>
  <c r="J13" i="2"/>
  <c r="J5" i="2"/>
  <c r="G6" i="2"/>
  <c r="G7" i="2"/>
  <c r="G8" i="2"/>
  <c r="G9" i="2"/>
  <c r="G10" i="2"/>
  <c r="G11" i="2"/>
  <c r="G11" i="4" s="1"/>
  <c r="G12" i="2"/>
  <c r="G13" i="2"/>
  <c r="G5" i="2"/>
  <c r="D7" i="2"/>
  <c r="D8" i="2"/>
  <c r="D9" i="2"/>
  <c r="D11" i="2"/>
  <c r="D11" i="4" s="1"/>
  <c r="D12" i="2"/>
  <c r="D12" i="4" s="1"/>
  <c r="D13" i="2"/>
  <c r="C6" i="2"/>
  <c r="E16" i="2"/>
  <c r="F16" i="2"/>
  <c r="H16" i="2"/>
  <c r="I16" i="2"/>
  <c r="K16" i="2"/>
  <c r="L16" i="2"/>
  <c r="N16" i="2"/>
  <c r="N14" i="2" s="1"/>
  <c r="O16" i="2"/>
  <c r="O14" i="2" s="1"/>
  <c r="Q16" i="2"/>
  <c r="R16" i="2"/>
  <c r="S16" i="2"/>
  <c r="T16" i="2"/>
  <c r="V16" i="2" s="1"/>
  <c r="U16" i="2"/>
  <c r="W7" i="2"/>
  <c r="N7" i="4" s="1"/>
  <c r="X7" i="2"/>
  <c r="W8" i="2"/>
  <c r="Y8" i="2" s="1"/>
  <c r="X8" i="2"/>
  <c r="W9" i="2"/>
  <c r="N9" i="4" s="1"/>
  <c r="X9" i="2"/>
  <c r="O9" i="4" s="1"/>
  <c r="W11" i="2"/>
  <c r="N11" i="4" s="1"/>
  <c r="X11" i="2"/>
  <c r="O11" i="4" s="1"/>
  <c r="W12" i="2"/>
  <c r="N12" i="4" s="1"/>
  <c r="X12" i="2"/>
  <c r="O12" i="4" s="1"/>
  <c r="W13" i="2"/>
  <c r="N13" i="4" s="1"/>
  <c r="X13" i="2"/>
  <c r="O13" i="4" s="1"/>
  <c r="W15" i="2"/>
  <c r="Y15" i="2" s="1"/>
  <c r="X15" i="2"/>
  <c r="W17" i="2"/>
  <c r="X17" i="2"/>
  <c r="W18" i="2"/>
  <c r="X18" i="2"/>
  <c r="J9" i="4"/>
  <c r="J8" i="4"/>
  <c r="O7" i="4"/>
  <c r="O10" i="2"/>
  <c r="N10" i="2"/>
  <c r="E6" i="2"/>
  <c r="F6" i="2"/>
  <c r="H6" i="2"/>
  <c r="I6" i="2"/>
  <c r="K6" i="2"/>
  <c r="L6" i="2"/>
  <c r="N6" i="2"/>
  <c r="O6" i="2"/>
  <c r="B11" i="4"/>
  <c r="B7" i="4"/>
  <c r="C7" i="4"/>
  <c r="E7" i="4"/>
  <c r="F7" i="4"/>
  <c r="H7" i="4"/>
  <c r="I7" i="4"/>
  <c r="K7" i="4"/>
  <c r="L7" i="4"/>
  <c r="M7" i="4"/>
  <c r="B8" i="4"/>
  <c r="C8" i="4"/>
  <c r="E8" i="4"/>
  <c r="F8" i="4"/>
  <c r="G8" i="4"/>
  <c r="H8" i="4"/>
  <c r="K8" i="4"/>
  <c r="L8" i="4"/>
  <c r="M8" i="4"/>
  <c r="N8" i="4"/>
  <c r="O8" i="4"/>
  <c r="B9" i="4"/>
  <c r="C9" i="4"/>
  <c r="E9" i="4"/>
  <c r="F9" i="4"/>
  <c r="G9" i="4"/>
  <c r="H9" i="4"/>
  <c r="I9" i="4"/>
  <c r="K9" i="4"/>
  <c r="L9" i="4"/>
  <c r="M9" i="4"/>
  <c r="K4" i="4"/>
  <c r="L4" i="4"/>
  <c r="C11" i="4"/>
  <c r="E11" i="4"/>
  <c r="F11" i="4"/>
  <c r="H11" i="4"/>
  <c r="I11" i="4"/>
  <c r="K11" i="4"/>
  <c r="L11" i="4"/>
  <c r="M11" i="4"/>
  <c r="B12" i="4"/>
  <c r="C12" i="4"/>
  <c r="E12" i="4"/>
  <c r="F12" i="4"/>
  <c r="G12" i="4"/>
  <c r="H12" i="4"/>
  <c r="I12" i="4"/>
  <c r="J12" i="4"/>
  <c r="K12" i="4"/>
  <c r="L12" i="4"/>
  <c r="M12" i="4"/>
  <c r="B13" i="4"/>
  <c r="C13" i="4"/>
  <c r="E13" i="4"/>
  <c r="F13" i="4"/>
  <c r="G13" i="4"/>
  <c r="H13" i="4"/>
  <c r="I13" i="4"/>
  <c r="J13" i="4"/>
  <c r="K13" i="4"/>
  <c r="L13" i="4"/>
  <c r="M13" i="4"/>
  <c r="B15" i="4"/>
  <c r="C15" i="4"/>
  <c r="E15" i="4"/>
  <c r="F15" i="4"/>
  <c r="K15" i="4"/>
  <c r="L15" i="4"/>
  <c r="K16" i="4"/>
  <c r="L16" i="4"/>
  <c r="G16" i="2" l="1"/>
  <c r="J16" i="2"/>
  <c r="P14" i="2"/>
  <c r="X16" i="2"/>
  <c r="M16" i="2"/>
  <c r="P16" i="2"/>
  <c r="Y9" i="2"/>
  <c r="P9" i="4" s="1"/>
  <c r="Y7" i="2"/>
  <c r="Y11" i="2"/>
  <c r="Y13" i="2"/>
  <c r="P13" i="4" s="1"/>
  <c r="Y12" i="2"/>
  <c r="P12" i="4" s="1"/>
  <c r="Y17" i="2"/>
  <c r="Y18" i="2"/>
  <c r="B14" i="2"/>
  <c r="P8" i="4"/>
  <c r="G7" i="4"/>
  <c r="D13" i="4"/>
  <c r="P11" i="4"/>
  <c r="D8" i="4"/>
  <c r="D9" i="4"/>
  <c r="D7" i="4"/>
  <c r="O5" i="2"/>
  <c r="O4" i="2" s="1"/>
  <c r="O19" i="2" s="1"/>
  <c r="P7" i="4"/>
  <c r="N5" i="2"/>
  <c r="P4" i="2" l="1"/>
  <c r="N4" i="2"/>
  <c r="N19" i="2" s="1"/>
  <c r="P19" i="2" s="1"/>
  <c r="Y20" i="2" l="1"/>
  <c r="S20" i="2"/>
  <c r="O15" i="4"/>
  <c r="N15" i="4"/>
  <c r="I15" i="4"/>
  <c r="H15" i="4"/>
  <c r="M16" i="4" l="1"/>
  <c r="M15" i="4"/>
  <c r="T14" i="2"/>
  <c r="U14" i="2"/>
  <c r="V14" i="2" l="1"/>
  <c r="T19" i="2"/>
  <c r="K14" i="4"/>
  <c r="U19" i="2"/>
  <c r="L14" i="4"/>
  <c r="M14" i="4"/>
  <c r="L10" i="2"/>
  <c r="K10" i="2"/>
  <c r="I10" i="2"/>
  <c r="H10" i="2"/>
  <c r="V19" i="2" l="1"/>
  <c r="H10" i="4"/>
  <c r="I10" i="4"/>
  <c r="L18" i="4"/>
  <c r="K18" i="4"/>
  <c r="L17" i="4"/>
  <c r="K17" i="4"/>
  <c r="F18" i="4"/>
  <c r="E18" i="4"/>
  <c r="F17" i="4"/>
  <c r="E17" i="4"/>
  <c r="C18" i="4"/>
  <c r="B18" i="4"/>
  <c r="C17" i="4"/>
  <c r="B17" i="4"/>
  <c r="J10" i="4" l="1"/>
  <c r="F16" i="4"/>
  <c r="E16" i="4"/>
  <c r="C16" i="4"/>
  <c r="B16" i="4" l="1"/>
  <c r="W16" i="2"/>
  <c r="H16" i="4"/>
  <c r="O16" i="4"/>
  <c r="I16" i="4"/>
  <c r="I17" i="4"/>
  <c r="H17" i="4"/>
  <c r="N16" i="4" l="1"/>
  <c r="Y16" i="2"/>
  <c r="O17" i="4"/>
  <c r="N17" i="4"/>
  <c r="M18" i="4"/>
  <c r="M17" i="4"/>
  <c r="G18" i="4"/>
  <c r="G17" i="4"/>
  <c r="J15" i="4" l="1"/>
  <c r="D17" i="4"/>
  <c r="D18" i="4"/>
  <c r="L14" i="2"/>
  <c r="K14" i="2"/>
  <c r="M14" i="2" s="1"/>
  <c r="F14" i="2"/>
  <c r="F14" i="4" s="1"/>
  <c r="E14" i="2"/>
  <c r="C14" i="2"/>
  <c r="B14" i="4"/>
  <c r="G14" i="2" l="1"/>
  <c r="D14" i="2"/>
  <c r="C14" i="4"/>
  <c r="E14" i="4"/>
  <c r="J17" i="4"/>
  <c r="K19" i="4"/>
  <c r="G16" i="4"/>
  <c r="G15" i="4"/>
  <c r="H13" i="1"/>
  <c r="U10" i="2"/>
  <c r="L10" i="4" s="1"/>
  <c r="T10" i="2"/>
  <c r="K10" i="4" s="1"/>
  <c r="F10" i="2"/>
  <c r="F10" i="4" s="1"/>
  <c r="F6" i="4"/>
  <c r="E10" i="2"/>
  <c r="E10" i="4" s="1"/>
  <c r="H8" i="1"/>
  <c r="H7" i="1"/>
  <c r="U6" i="2"/>
  <c r="L6" i="4" s="1"/>
  <c r="T6" i="2"/>
  <c r="K6" i="4" s="1"/>
  <c r="K5" i="2"/>
  <c r="K4" i="2" s="1"/>
  <c r="K19" i="2" s="1"/>
  <c r="E6" i="4"/>
  <c r="C7" i="1"/>
  <c r="B11" i="1"/>
  <c r="C11" i="1"/>
  <c r="B12" i="1"/>
  <c r="C12" i="1"/>
  <c r="B13" i="1"/>
  <c r="C13" i="1"/>
  <c r="B15" i="1"/>
  <c r="C15" i="1"/>
  <c r="B16" i="1"/>
  <c r="C16" i="1"/>
  <c r="K13" i="1"/>
  <c r="L13" i="1"/>
  <c r="K12" i="1"/>
  <c r="K11" i="1"/>
  <c r="L12" i="1"/>
  <c r="L11" i="1"/>
  <c r="K8" i="1"/>
  <c r="L8" i="1"/>
  <c r="K9" i="1"/>
  <c r="L9" i="1"/>
  <c r="L7" i="1"/>
  <c r="K7" i="1"/>
  <c r="V4" i="2"/>
  <c r="M4" i="4" s="1"/>
  <c r="H11" i="1"/>
  <c r="L15" i="1"/>
  <c r="L16" i="1"/>
  <c r="K16" i="1"/>
  <c r="K15" i="1"/>
  <c r="F16" i="1"/>
  <c r="E16" i="1"/>
  <c r="F15" i="1"/>
  <c r="E15" i="1"/>
  <c r="F13" i="1"/>
  <c r="E13" i="1"/>
  <c r="F12" i="1"/>
  <c r="E12" i="1"/>
  <c r="E11" i="1"/>
  <c r="F11" i="1"/>
  <c r="F9" i="1"/>
  <c r="E9" i="1"/>
  <c r="F8" i="1"/>
  <c r="E8" i="1"/>
  <c r="F7" i="1"/>
  <c r="E7" i="1"/>
  <c r="C8" i="1"/>
  <c r="C9" i="1"/>
  <c r="B10" i="2"/>
  <c r="D10" i="2" s="1"/>
  <c r="B8" i="1"/>
  <c r="B7" i="1"/>
  <c r="C10" i="2"/>
  <c r="D16" i="4"/>
  <c r="D15" i="4"/>
  <c r="B9" i="1"/>
  <c r="B6" i="2"/>
  <c r="D6" i="2" s="1"/>
  <c r="C10" i="4" l="1"/>
  <c r="X10" i="2"/>
  <c r="O10" i="4" s="1"/>
  <c r="B10" i="4"/>
  <c r="W10" i="2"/>
  <c r="C6" i="4"/>
  <c r="X6" i="2"/>
  <c r="O6" i="4" s="1"/>
  <c r="B6" i="4"/>
  <c r="W6" i="2"/>
  <c r="G15" i="1"/>
  <c r="V10" i="2"/>
  <c r="M10" i="4" s="1"/>
  <c r="P15" i="4"/>
  <c r="I6" i="4"/>
  <c r="E10" i="1"/>
  <c r="H6" i="4"/>
  <c r="L10" i="1"/>
  <c r="T5" i="2"/>
  <c r="K5" i="4" s="1"/>
  <c r="U5" i="2"/>
  <c r="L5" i="4" s="1"/>
  <c r="I12" i="1"/>
  <c r="O12" i="1" s="1"/>
  <c r="I11" i="1"/>
  <c r="O11" i="1" s="1"/>
  <c r="I13" i="1"/>
  <c r="O13" i="1" s="1"/>
  <c r="G13" i="1"/>
  <c r="I7" i="1"/>
  <c r="I9" i="1"/>
  <c r="O9" i="1" s="1"/>
  <c r="I8" i="1"/>
  <c r="O8" i="1" s="1"/>
  <c r="L19" i="4"/>
  <c r="P17" i="4"/>
  <c r="F5" i="2"/>
  <c r="G8" i="1"/>
  <c r="D12" i="1"/>
  <c r="M15" i="1"/>
  <c r="K14" i="1"/>
  <c r="H15" i="1"/>
  <c r="H9" i="1"/>
  <c r="G12" i="1"/>
  <c r="G7" i="1"/>
  <c r="N8" i="1"/>
  <c r="G6" i="4"/>
  <c r="M9" i="1"/>
  <c r="D16" i="1"/>
  <c r="C14" i="1"/>
  <c r="G14" i="4"/>
  <c r="D11" i="1"/>
  <c r="F10" i="1"/>
  <c r="G10" i="1" s="1"/>
  <c r="G10" i="4"/>
  <c r="D13" i="1"/>
  <c r="M12" i="1"/>
  <c r="G9" i="1"/>
  <c r="V6" i="2"/>
  <c r="M6" i="4" s="1"/>
  <c r="C5" i="2"/>
  <c r="E6" i="1"/>
  <c r="E5" i="1" s="1"/>
  <c r="M13" i="1"/>
  <c r="E5" i="2"/>
  <c r="E5" i="4" s="1"/>
  <c r="L14" i="1"/>
  <c r="D8" i="1"/>
  <c r="I15" i="1"/>
  <c r="M7" i="1"/>
  <c r="C6" i="1"/>
  <c r="H5" i="2"/>
  <c r="K10" i="1"/>
  <c r="M10" i="1" s="1"/>
  <c r="N13" i="1"/>
  <c r="F6" i="1"/>
  <c r="N11" i="1"/>
  <c r="D15" i="1"/>
  <c r="D9" i="1"/>
  <c r="E14" i="1"/>
  <c r="G11" i="1"/>
  <c r="F14" i="1"/>
  <c r="K6" i="1"/>
  <c r="N7" i="1"/>
  <c r="L6" i="1"/>
  <c r="H12" i="1"/>
  <c r="M11" i="1"/>
  <c r="M8" i="1"/>
  <c r="C10" i="1"/>
  <c r="M16" i="1"/>
  <c r="G16" i="1"/>
  <c r="G14" i="1" s="1"/>
  <c r="B14" i="1"/>
  <c r="B10" i="1"/>
  <c r="B5" i="2"/>
  <c r="D5" i="2" s="1"/>
  <c r="B6" i="1"/>
  <c r="D7" i="1"/>
  <c r="N6" i="4" l="1"/>
  <c r="Y6" i="2"/>
  <c r="N10" i="4"/>
  <c r="Y10" i="2"/>
  <c r="P10" i="4" s="1"/>
  <c r="D10" i="4"/>
  <c r="C5" i="4"/>
  <c r="X5" i="2"/>
  <c r="O5" i="4" s="1"/>
  <c r="B5" i="4"/>
  <c r="W5" i="2"/>
  <c r="D6" i="4"/>
  <c r="P6" i="4"/>
  <c r="D14" i="4"/>
  <c r="R5" i="2"/>
  <c r="I4" i="2"/>
  <c r="L4" i="2"/>
  <c r="L19" i="2" s="1"/>
  <c r="M19" i="2" s="1"/>
  <c r="F5" i="4"/>
  <c r="F4" i="2"/>
  <c r="F4" i="4" s="1"/>
  <c r="H5" i="4"/>
  <c r="H4" i="2"/>
  <c r="L5" i="1"/>
  <c r="L4" i="1" s="1"/>
  <c r="L17" i="1" s="1"/>
  <c r="J6" i="4"/>
  <c r="R4" i="2"/>
  <c r="I4" i="4" s="1"/>
  <c r="I5" i="4"/>
  <c r="I10" i="1"/>
  <c r="O10" i="1" s="1"/>
  <c r="J11" i="1"/>
  <c r="V5" i="2"/>
  <c r="M5" i="4" s="1"/>
  <c r="J13" i="1"/>
  <c r="J8" i="1"/>
  <c r="M14" i="1"/>
  <c r="I6" i="1"/>
  <c r="O6" i="1" s="1"/>
  <c r="J7" i="1"/>
  <c r="O7" i="1"/>
  <c r="P7" i="1" s="1"/>
  <c r="J9" i="1"/>
  <c r="V21" i="2"/>
  <c r="M19" i="4"/>
  <c r="N15" i="1"/>
  <c r="M4" i="2"/>
  <c r="F5" i="1"/>
  <c r="F4" i="1" s="1"/>
  <c r="F17" i="1" s="1"/>
  <c r="N9" i="1"/>
  <c r="P9" i="1" s="1"/>
  <c r="H6" i="1"/>
  <c r="P8" i="1"/>
  <c r="D14" i="1"/>
  <c r="C5" i="1"/>
  <c r="C4" i="1" s="1"/>
  <c r="P13" i="1"/>
  <c r="E4" i="2"/>
  <c r="E4" i="4" s="1"/>
  <c r="G6" i="1"/>
  <c r="O15" i="1"/>
  <c r="J15" i="1"/>
  <c r="E4" i="1"/>
  <c r="J12" i="1"/>
  <c r="N12" i="1"/>
  <c r="P12" i="1" s="1"/>
  <c r="H10" i="1"/>
  <c r="P11" i="1"/>
  <c r="K5" i="1"/>
  <c r="M6" i="1"/>
  <c r="B4" i="2"/>
  <c r="B19" i="2" s="1"/>
  <c r="D10" i="1"/>
  <c r="B5" i="1"/>
  <c r="D6" i="1"/>
  <c r="N5" i="4" l="1"/>
  <c r="Y5" i="2"/>
  <c r="C4" i="4"/>
  <c r="X4" i="2"/>
  <c r="O4" i="4" s="1"/>
  <c r="B4" i="4"/>
  <c r="W4" i="2"/>
  <c r="D5" i="4"/>
  <c r="P5" i="4"/>
  <c r="G5" i="4"/>
  <c r="G4" i="4"/>
  <c r="J4" i="2"/>
  <c r="S4" i="2" s="1"/>
  <c r="J4" i="4" s="1"/>
  <c r="J5" i="4"/>
  <c r="Q4" i="2"/>
  <c r="H4" i="4" s="1"/>
  <c r="I5" i="1"/>
  <c r="I4" i="1" s="1"/>
  <c r="O4" i="1" s="1"/>
  <c r="J6" i="1"/>
  <c r="G4" i="1"/>
  <c r="G17" i="1" s="1"/>
  <c r="G5" i="1"/>
  <c r="F19" i="2"/>
  <c r="C19" i="2"/>
  <c r="D19" i="2" s="1"/>
  <c r="D21" i="2" s="1"/>
  <c r="N6" i="1"/>
  <c r="P6" i="1" s="1"/>
  <c r="P15" i="1"/>
  <c r="M21" i="2"/>
  <c r="E19" i="2"/>
  <c r="M5" i="1"/>
  <c r="K4" i="1"/>
  <c r="J10" i="1"/>
  <c r="H5" i="1"/>
  <c r="N5" i="1" s="1"/>
  <c r="N10" i="1"/>
  <c r="P10" i="1" s="1"/>
  <c r="E17" i="1"/>
  <c r="B4" i="1"/>
  <c r="D5" i="1"/>
  <c r="C17" i="1"/>
  <c r="E19" i="4" l="1"/>
  <c r="G19" i="2"/>
  <c r="N4" i="4"/>
  <c r="Y4" i="2"/>
  <c r="P4" i="4" s="1"/>
  <c r="D4" i="4"/>
  <c r="C19" i="4"/>
  <c r="O5" i="1"/>
  <c r="P5" i="1" s="1"/>
  <c r="F19" i="4"/>
  <c r="B19" i="4"/>
  <c r="H4" i="1"/>
  <c r="N4" i="1" s="1"/>
  <c r="J5" i="1"/>
  <c r="M4" i="1"/>
  <c r="M17" i="1" s="1"/>
  <c r="K17" i="1"/>
  <c r="D4" i="1"/>
  <c r="D17" i="1" s="1"/>
  <c r="B17" i="1"/>
  <c r="D19" i="4" l="1"/>
  <c r="G21" i="2"/>
  <c r="G19" i="4"/>
  <c r="J4" i="1"/>
  <c r="P4" i="1"/>
  <c r="I14" i="2"/>
  <c r="P16" i="4"/>
  <c r="O18" i="4"/>
  <c r="H18" i="4"/>
  <c r="H14" i="2"/>
  <c r="R14" i="2" l="1"/>
  <c r="X14" i="2"/>
  <c r="J14" i="2"/>
  <c r="S14" i="2" s="1"/>
  <c r="Q14" i="2"/>
  <c r="W14" i="2"/>
  <c r="O14" i="4"/>
  <c r="H14" i="4"/>
  <c r="N14" i="4"/>
  <c r="J16" i="4"/>
  <c r="I19" i="2"/>
  <c r="I14" i="4"/>
  <c r="H16" i="1"/>
  <c r="N16" i="1" s="1"/>
  <c r="H19" i="2"/>
  <c r="Q19" i="2" s="1"/>
  <c r="I16" i="1"/>
  <c r="O16" i="1" s="1"/>
  <c r="N18" i="4"/>
  <c r="X19" i="2" l="1"/>
  <c r="R19" i="2"/>
  <c r="W19" i="2"/>
  <c r="Y19" i="2" s="1"/>
  <c r="J19" i="2"/>
  <c r="S19" i="2" s="1"/>
  <c r="Y14" i="2"/>
  <c r="J14" i="4"/>
  <c r="P14" i="4"/>
  <c r="I19" i="4"/>
  <c r="O19" i="4"/>
  <c r="H19" i="4"/>
  <c r="P18" i="4"/>
  <c r="H14" i="1"/>
  <c r="N14" i="1" s="1"/>
  <c r="N17" i="1" s="1"/>
  <c r="P16" i="1"/>
  <c r="P14" i="1" s="1"/>
  <c r="P17" i="1" s="1"/>
  <c r="I18" i="4"/>
  <c r="J16" i="1"/>
  <c r="J14" i="1" s="1"/>
  <c r="J17" i="1" s="1"/>
  <c r="I14" i="1"/>
  <c r="O14" i="1" s="1"/>
  <c r="O17" i="1" s="1"/>
  <c r="N19" i="4" l="1"/>
  <c r="Y21" i="2"/>
  <c r="H17" i="1"/>
  <c r="J21" i="2"/>
  <c r="I17" i="1"/>
  <c r="J18" i="4"/>
  <c r="P19" i="4" l="1"/>
  <c r="S21" i="2" l="1"/>
  <c r="J19" i="4"/>
</calcChain>
</file>

<file path=xl/sharedStrings.xml><?xml version="1.0" encoding="utf-8"?>
<sst xmlns="http://schemas.openxmlformats.org/spreadsheetml/2006/main" count="123" uniqueCount="32">
  <si>
    <t>Boulder</t>
  </si>
  <si>
    <t>Colorado Springs</t>
  </si>
  <si>
    <t>Denver|Anschutz</t>
  </si>
  <si>
    <t>System
Administration</t>
  </si>
  <si>
    <t>CU Total</t>
  </si>
  <si>
    <t>Total</t>
  </si>
  <si>
    <t>Faculty</t>
  </si>
  <si>
    <t>Instructional Faculty</t>
  </si>
  <si>
    <t>Tenured/Tenure Track</t>
  </si>
  <si>
    <t>Full Professor</t>
  </si>
  <si>
    <t>Associate Professor</t>
  </si>
  <si>
    <t>Assistant Professor</t>
  </si>
  <si>
    <t>Non-Tenure Track</t>
  </si>
  <si>
    <t>Instructor/Sr. Instructor</t>
  </si>
  <si>
    <t>Other</t>
  </si>
  <si>
    <t xml:space="preserve">Staff </t>
  </si>
  <si>
    <t>TOTAL</t>
  </si>
  <si>
    <t>Officers</t>
  </si>
  <si>
    <t>Management/Other Professionals/Support Staff</t>
  </si>
  <si>
    <t>Denver</t>
  </si>
  <si>
    <t>Anschutz</t>
  </si>
  <si>
    <t>Research/Public Service Faculty</t>
  </si>
  <si>
    <t>TOTAL INCLUDING NON-PERMANENT EMPLOYEES</t>
  </si>
  <si>
    <t>Part-
Time</t>
  </si>
  <si>
    <t>Full-
Time</t>
  </si>
  <si>
    <t>Denver | Anschutz
Combined</t>
  </si>
  <si>
    <t>University of Colorado Faculty and Staff, Fall 2021</t>
  </si>
  <si>
    <t>Professional Research Assistants (PRAs)</t>
  </si>
  <si>
    <t>All Other Staff</t>
  </si>
  <si>
    <t>OTHER NON-PERMANENT EMPLOYEES 
(Student &amp; Temp Workers)</t>
  </si>
  <si>
    <t>University of Colorado Faculty and Staff, Fall 2022</t>
  </si>
  <si>
    <t>UCD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</si>
</sst>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i/>
      <sz val="10"/>
      <color theme="3" tint="0.3999755851924192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theme="3" tint="0.3999755851924192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9"/>
      <color theme="3" tint="0.3999755851924192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4" fillId="0" borderId="0" xfId="0" applyFont="1"/>
    <xf numFmtId="164" fontId="32" fillId="24" borderId="10" xfId="28" applyNumberFormat="1" applyFont="1" applyFill="1" applyBorder="1" applyAlignment="1">
      <alignment vertical="center"/>
    </xf>
    <xf numFmtId="164" fontId="32" fillId="24" borderId="11" xfId="28" applyNumberFormat="1" applyFont="1" applyFill="1" applyBorder="1" applyAlignment="1">
      <alignment vertical="center"/>
    </xf>
    <xf numFmtId="164" fontId="32" fillId="24" borderId="12" xfId="0" applyNumberFormat="1" applyFont="1" applyFill="1" applyBorder="1" applyAlignment="1">
      <alignment horizontal="right" vertical="center"/>
    </xf>
    <xf numFmtId="164" fontId="32" fillId="24" borderId="12" xfId="0" applyNumberFormat="1" applyFont="1" applyFill="1" applyBorder="1" applyAlignment="1">
      <alignment vertical="center"/>
    </xf>
    <xf numFmtId="0" fontId="34" fillId="25" borderId="25" xfId="0" applyFont="1" applyFill="1" applyBorder="1" applyAlignment="1">
      <alignment horizontal="left" vertical="center"/>
    </xf>
    <xf numFmtId="0" fontId="38" fillId="24" borderId="10" xfId="0" applyFont="1" applyFill="1" applyBorder="1" applyAlignment="1">
      <alignment vertical="center"/>
    </xf>
    <xf numFmtId="164" fontId="31" fillId="24" borderId="10" xfId="0" applyNumberFormat="1" applyFont="1" applyFill="1" applyBorder="1" applyAlignment="1">
      <alignment horizontal="right" vertical="center" wrapText="1"/>
    </xf>
    <xf numFmtId="164" fontId="31" fillId="24" borderId="11" xfId="0" applyNumberFormat="1" applyFont="1" applyFill="1" applyBorder="1" applyAlignment="1">
      <alignment horizontal="right" vertical="center"/>
    </xf>
    <xf numFmtId="164" fontId="31" fillId="24" borderId="12" xfId="0" applyNumberFormat="1" applyFont="1" applyFill="1" applyBorder="1" applyAlignment="1">
      <alignment horizontal="right" vertical="center"/>
    </xf>
    <xf numFmtId="164" fontId="31" fillId="24" borderId="11" xfId="0" applyNumberFormat="1" applyFont="1" applyFill="1" applyBorder="1" applyAlignment="1">
      <alignment horizontal="right" vertical="center" wrapText="1"/>
    </xf>
    <xf numFmtId="164" fontId="31" fillId="24" borderId="11" xfId="28" applyNumberFormat="1" applyFont="1" applyFill="1" applyBorder="1" applyAlignment="1">
      <alignment vertical="center"/>
    </xf>
    <xf numFmtId="164" fontId="31" fillId="24" borderId="12" xfId="28" applyNumberFormat="1" applyFont="1" applyFill="1" applyBorder="1" applyAlignment="1">
      <alignment vertical="center"/>
    </xf>
    <xf numFmtId="164" fontId="31" fillId="24" borderId="10" xfId="28" applyNumberFormat="1" applyFont="1" applyFill="1" applyBorder="1" applyAlignment="1">
      <alignment vertical="center"/>
    </xf>
    <xf numFmtId="164" fontId="31" fillId="24" borderId="12" xfId="0" applyNumberFormat="1" applyFont="1" applyFill="1" applyBorder="1" applyAlignment="1">
      <alignment vertical="center"/>
    </xf>
    <xf numFmtId="0" fontId="30" fillId="27" borderId="26" xfId="0" applyFont="1" applyFill="1" applyBorder="1"/>
    <xf numFmtId="0" fontId="30" fillId="27" borderId="14" xfId="0" applyFont="1" applyFill="1" applyBorder="1" applyAlignment="1">
      <alignment horizontal="center" vertical="center" wrapText="1"/>
    </xf>
    <xf numFmtId="0" fontId="30" fillId="27" borderId="15" xfId="0" applyFont="1" applyFill="1" applyBorder="1" applyAlignment="1">
      <alignment horizontal="center" vertical="center" wrapText="1"/>
    </xf>
    <xf numFmtId="0" fontId="30" fillId="27" borderId="16" xfId="0" applyFont="1" applyFill="1" applyBorder="1" applyAlignment="1">
      <alignment horizontal="center" vertical="center"/>
    </xf>
    <xf numFmtId="0" fontId="30" fillId="27" borderId="27" xfId="0" applyFont="1" applyFill="1" applyBorder="1" applyAlignment="1">
      <alignment horizontal="center" vertical="center"/>
    </xf>
    <xf numFmtId="0" fontId="4" fillId="27" borderId="31" xfId="0" applyFont="1" applyFill="1" applyBorder="1"/>
    <xf numFmtId="3" fontId="4" fillId="27" borderId="0" xfId="0" applyNumberFormat="1" applyFont="1" applyFill="1"/>
    <xf numFmtId="0" fontId="4" fillId="27" borderId="0" xfId="0" applyFont="1" applyFill="1"/>
    <xf numFmtId="0" fontId="4" fillId="27" borderId="30" xfId="0" applyFont="1" applyFill="1" applyBorder="1"/>
    <xf numFmtId="0" fontId="6" fillId="27" borderId="0" xfId="0" applyFont="1" applyFill="1" applyAlignment="1">
      <alignment vertical="top"/>
    </xf>
    <xf numFmtId="164" fontId="4" fillId="27" borderId="30" xfId="0" applyNumberFormat="1" applyFont="1" applyFill="1" applyBorder="1"/>
    <xf numFmtId="0" fontId="26" fillId="27" borderId="31" xfId="0" applyFont="1" applyFill="1" applyBorder="1"/>
    <xf numFmtId="0" fontId="4" fillId="27" borderId="33" xfId="0" applyFont="1" applyFill="1" applyBorder="1"/>
    <xf numFmtId="0" fontId="4" fillId="27" borderId="34" xfId="0" applyFont="1" applyFill="1" applyBorder="1"/>
    <xf numFmtId="0" fontId="4" fillId="27" borderId="35" xfId="0" applyFont="1" applyFill="1" applyBorder="1"/>
    <xf numFmtId="0" fontId="25" fillId="27" borderId="22" xfId="0" applyFont="1" applyFill="1" applyBorder="1" applyAlignment="1">
      <alignment vertical="center"/>
    </xf>
    <xf numFmtId="0" fontId="4" fillId="27" borderId="23" xfId="0" applyFont="1" applyFill="1" applyBorder="1"/>
    <xf numFmtId="0" fontId="4" fillId="27" borderId="24" xfId="0" applyFont="1" applyFill="1" applyBorder="1"/>
    <xf numFmtId="0" fontId="30" fillId="27" borderId="13" xfId="0" applyFont="1" applyFill="1" applyBorder="1"/>
    <xf numFmtId="164" fontId="30" fillId="27" borderId="17" xfId="28" applyNumberFormat="1" applyFont="1" applyFill="1" applyBorder="1" applyAlignment="1">
      <alignment vertical="center"/>
    </xf>
    <xf numFmtId="164" fontId="30" fillId="27" borderId="0" xfId="28" applyNumberFormat="1" applyFont="1" applyFill="1" applyBorder="1" applyAlignment="1">
      <alignment vertical="center"/>
    </xf>
    <xf numFmtId="164" fontId="30" fillId="27" borderId="18" xfId="0" applyNumberFormat="1" applyFont="1" applyFill="1" applyBorder="1" applyAlignment="1">
      <alignment horizontal="right" vertical="center"/>
    </xf>
    <xf numFmtId="164" fontId="30" fillId="27" borderId="0" xfId="0" applyNumberFormat="1" applyFont="1" applyFill="1" applyAlignment="1">
      <alignment vertical="center"/>
    </xf>
    <xf numFmtId="0" fontId="33" fillId="27" borderId="0" xfId="0" applyFont="1" applyFill="1" applyAlignment="1">
      <alignment horizontal="right"/>
    </xf>
    <xf numFmtId="3" fontId="33" fillId="27" borderId="0" xfId="0" applyNumberFormat="1" applyFont="1" applyFill="1"/>
    <xf numFmtId="0" fontId="33" fillId="27" borderId="0" xfId="0" applyFont="1" applyFill="1"/>
    <xf numFmtId="164" fontId="4" fillId="27" borderId="0" xfId="0" applyNumberFormat="1" applyFont="1" applyFill="1"/>
    <xf numFmtId="0" fontId="26" fillId="27" borderId="0" xfId="0" applyFont="1" applyFill="1"/>
    <xf numFmtId="164" fontId="31" fillId="27" borderId="18" xfId="0" applyNumberFormat="1" applyFont="1" applyFill="1" applyBorder="1" applyAlignment="1">
      <alignment horizontal="right" vertical="center"/>
    </xf>
    <xf numFmtId="164" fontId="31" fillId="27" borderId="18" xfId="0" applyNumberFormat="1" applyFont="1" applyFill="1" applyBorder="1" applyAlignment="1">
      <alignment vertical="center"/>
    </xf>
    <xf numFmtId="0" fontId="36" fillId="27" borderId="17" xfId="0" applyFont="1" applyFill="1" applyBorder="1" applyAlignment="1">
      <alignment vertical="center"/>
    </xf>
    <xf numFmtId="0" fontId="36" fillId="27" borderId="17" xfId="0" applyFont="1" applyFill="1" applyBorder="1" applyAlignment="1">
      <alignment horizontal="left" vertical="center" indent="2"/>
    </xf>
    <xf numFmtId="0" fontId="36" fillId="27" borderId="17" xfId="0" applyFont="1" applyFill="1" applyBorder="1" applyAlignment="1">
      <alignment horizontal="left" vertical="center" indent="4"/>
    </xf>
    <xf numFmtId="0" fontId="36" fillId="27" borderId="17" xfId="0" applyFont="1" applyFill="1" applyBorder="1" applyAlignment="1">
      <alignment horizontal="left" vertical="center"/>
    </xf>
    <xf numFmtId="0" fontId="37" fillId="24" borderId="20" xfId="0" applyFont="1" applyFill="1" applyBorder="1" applyAlignment="1">
      <alignment vertical="center"/>
    </xf>
    <xf numFmtId="0" fontId="37" fillId="24" borderId="28" xfId="0" applyFont="1" applyFill="1" applyBorder="1"/>
    <xf numFmtId="0" fontId="37" fillId="24" borderId="32" xfId="0" applyFont="1" applyFill="1" applyBorder="1"/>
    <xf numFmtId="0" fontId="36" fillId="27" borderId="31" xfId="0" applyFont="1" applyFill="1" applyBorder="1" applyAlignment="1">
      <alignment horizontal="left" vertical="center" indent="1"/>
    </xf>
    <xf numFmtId="164" fontId="31" fillId="24" borderId="11" xfId="28" applyNumberFormat="1" applyFont="1" applyFill="1" applyBorder="1" applyAlignment="1">
      <alignment horizontal="right" vertical="center" wrapText="1"/>
    </xf>
    <xf numFmtId="164" fontId="31" fillId="24" borderId="29" xfId="0" applyNumberFormat="1" applyFont="1" applyFill="1" applyBorder="1" applyAlignment="1">
      <alignment horizontal="right" vertical="center"/>
    </xf>
    <xf numFmtId="164" fontId="30" fillId="27" borderId="21" xfId="28" applyNumberFormat="1" applyFont="1" applyFill="1" applyBorder="1" applyAlignment="1">
      <alignment vertical="center"/>
    </xf>
    <xf numFmtId="164" fontId="30" fillId="27" borderId="30" xfId="0" applyNumberFormat="1" applyFont="1" applyFill="1" applyBorder="1" applyAlignment="1">
      <alignment horizontal="right" vertical="center"/>
    </xf>
    <xf numFmtId="164" fontId="31" fillId="24" borderId="29" xfId="28" applyNumberFormat="1" applyFont="1" applyFill="1" applyBorder="1" applyAlignment="1">
      <alignment vertical="center"/>
    </xf>
    <xf numFmtId="164" fontId="30" fillId="27" borderId="13" xfId="28" applyNumberFormat="1" applyFont="1" applyFill="1" applyBorder="1" applyAlignment="1">
      <alignment vertical="center"/>
    </xf>
    <xf numFmtId="0" fontId="28" fillId="26" borderId="25" xfId="0" applyFont="1" applyFill="1" applyBorder="1" applyAlignment="1">
      <alignment horizontal="left" vertical="center"/>
    </xf>
    <xf numFmtId="0" fontId="38" fillId="24" borderId="28" xfId="0" applyFont="1" applyFill="1" applyBorder="1" applyAlignment="1">
      <alignment vertical="center"/>
    </xf>
    <xf numFmtId="164" fontId="32" fillId="24" borderId="11" xfId="0" applyNumberFormat="1" applyFont="1" applyFill="1" applyBorder="1" applyAlignment="1">
      <alignment vertical="center"/>
    </xf>
    <xf numFmtId="164" fontId="32" fillId="24" borderId="29" xfId="0" applyNumberFormat="1" applyFont="1" applyFill="1" applyBorder="1" applyAlignment="1">
      <alignment horizontal="right" vertical="center"/>
    </xf>
    <xf numFmtId="164" fontId="30" fillId="28" borderId="17" xfId="28" applyNumberFormat="1" applyFont="1" applyFill="1" applyBorder="1" applyAlignment="1">
      <alignment vertical="center"/>
    </xf>
    <xf numFmtId="164" fontId="30" fillId="28" borderId="0" xfId="28" applyNumberFormat="1" applyFont="1" applyFill="1" applyBorder="1" applyAlignment="1">
      <alignment vertical="center"/>
    </xf>
    <xf numFmtId="164" fontId="30" fillId="28" borderId="39" xfId="28" applyNumberFormat="1" applyFont="1" applyFill="1" applyBorder="1" applyAlignment="1">
      <alignment vertical="center"/>
    </xf>
    <xf numFmtId="164" fontId="31" fillId="28" borderId="18" xfId="0" applyNumberFormat="1" applyFont="1" applyFill="1" applyBorder="1" applyAlignment="1">
      <alignment vertical="center"/>
    </xf>
    <xf numFmtId="164" fontId="31" fillId="28" borderId="18" xfId="0" applyNumberFormat="1" applyFont="1" applyFill="1" applyBorder="1" applyAlignment="1">
      <alignment horizontal="right" vertical="center"/>
    </xf>
    <xf numFmtId="0" fontId="36" fillId="28" borderId="17" xfId="0" applyFont="1" applyFill="1" applyBorder="1" applyAlignment="1">
      <alignment horizontal="left" vertical="center" indent="4"/>
    </xf>
    <xf numFmtId="164" fontId="30" fillId="28" borderId="13" xfId="28" applyNumberFormat="1" applyFont="1" applyFill="1" applyBorder="1" applyAlignment="1">
      <alignment vertical="center"/>
    </xf>
    <xf numFmtId="164" fontId="30" fillId="28" borderId="0" xfId="0" applyNumberFormat="1" applyFont="1" applyFill="1" applyAlignment="1">
      <alignment vertical="center"/>
    </xf>
    <xf numFmtId="0" fontId="33" fillId="27" borderId="0" xfId="0" applyFont="1" applyFill="1" applyAlignment="1">
      <alignment horizontal="right" wrapText="1"/>
    </xf>
    <xf numFmtId="0" fontId="39" fillId="29" borderId="0" xfId="0" applyFont="1" applyFill="1" applyAlignment="1">
      <alignment vertical="center"/>
    </xf>
    <xf numFmtId="0" fontId="39" fillId="30" borderId="0" xfId="0" applyFont="1" applyFill="1" applyAlignment="1">
      <alignment vertical="center"/>
    </xf>
    <xf numFmtId="164" fontId="32" fillId="28" borderId="13" xfId="28" applyNumberFormat="1" applyFont="1" applyFill="1" applyBorder="1" applyAlignment="1">
      <alignment vertical="center"/>
    </xf>
    <xf numFmtId="164" fontId="40" fillId="28" borderId="39" xfId="28" applyNumberFormat="1" applyFont="1" applyFill="1" applyBorder="1" applyAlignment="1">
      <alignment vertical="center"/>
    </xf>
    <xf numFmtId="164" fontId="40" fillId="28" borderId="17" xfId="28" applyNumberFormat="1" applyFont="1" applyFill="1" applyBorder="1" applyAlignment="1">
      <alignment vertical="center"/>
    </xf>
    <xf numFmtId="164" fontId="40" fillId="28" borderId="0" xfId="28" applyNumberFormat="1" applyFont="1" applyFill="1" applyBorder="1" applyAlignment="1">
      <alignment vertical="center"/>
    </xf>
    <xf numFmtId="0" fontId="36" fillId="0" borderId="0" xfId="0" applyFont="1"/>
    <xf numFmtId="0" fontId="27" fillId="0" borderId="0" xfId="0" applyFont="1"/>
    <xf numFmtId="164" fontId="31" fillId="27" borderId="0" xfId="0" applyNumberFormat="1" applyFont="1" applyFill="1" applyAlignment="1">
      <alignment vertical="center"/>
    </xf>
    <xf numFmtId="164" fontId="40" fillId="28" borderId="13" xfId="28" applyNumberFormat="1" applyFont="1" applyFill="1" applyBorder="1" applyAlignment="1">
      <alignment vertical="center"/>
    </xf>
    <xf numFmtId="164" fontId="30" fillId="28" borderId="0" xfId="0" applyNumberFormat="1" applyFont="1" applyFill="1" applyAlignment="1">
      <alignment horizontal="right" vertical="center"/>
    </xf>
    <xf numFmtId="0" fontId="36" fillId="27" borderId="40" xfId="0" applyFont="1" applyFill="1" applyBorder="1" applyAlignment="1">
      <alignment vertical="center"/>
    </xf>
    <xf numFmtId="0" fontId="36" fillId="27" borderId="41" xfId="0" applyFont="1" applyFill="1" applyBorder="1" applyAlignment="1">
      <alignment horizontal="left" vertical="center" indent="2"/>
    </xf>
    <xf numFmtId="0" fontId="36" fillId="27" borderId="41" xfId="0" applyFont="1" applyFill="1" applyBorder="1" applyAlignment="1">
      <alignment horizontal="left" vertical="center" indent="4"/>
    </xf>
    <xf numFmtId="0" fontId="36" fillId="27" borderId="41" xfId="0" applyFont="1" applyFill="1" applyBorder="1" applyAlignment="1">
      <alignment horizontal="left" vertical="center"/>
    </xf>
    <xf numFmtId="0" fontId="36" fillId="28" borderId="41" xfId="0" applyFont="1" applyFill="1" applyBorder="1" applyAlignment="1">
      <alignment horizontal="left" vertical="center" indent="4"/>
    </xf>
    <xf numFmtId="0" fontId="36" fillId="28" borderId="42" xfId="0" applyFont="1" applyFill="1" applyBorder="1" applyAlignment="1">
      <alignment horizontal="left" vertical="center" indent="4"/>
    </xf>
    <xf numFmtId="164" fontId="41" fillId="27" borderId="0" xfId="28" applyNumberFormat="1" applyFont="1" applyFill="1" applyBorder="1"/>
    <xf numFmtId="3" fontId="41" fillId="27" borderId="0" xfId="0" applyNumberFormat="1" applyFont="1" applyFill="1"/>
    <xf numFmtId="0" fontId="41" fillId="27" borderId="0" xfId="0" applyFont="1" applyFill="1"/>
    <xf numFmtId="164" fontId="41" fillId="27" borderId="0" xfId="28" applyNumberFormat="1" applyFont="1" applyFill="1"/>
    <xf numFmtId="0" fontId="29" fillId="26" borderId="19" xfId="0" applyFont="1" applyFill="1" applyBorder="1" applyAlignment="1">
      <alignment horizontal="center" vertical="center" wrapText="1"/>
    </xf>
    <xf numFmtId="0" fontId="29" fillId="26" borderId="36" xfId="0" applyFont="1" applyFill="1" applyBorder="1" applyAlignment="1">
      <alignment horizontal="center" vertical="center" wrapText="1"/>
    </xf>
    <xf numFmtId="0" fontId="29" fillId="26" borderId="37" xfId="0" applyFont="1" applyFill="1" applyBorder="1" applyAlignment="1">
      <alignment horizontal="center" vertical="center" wrapText="1"/>
    </xf>
    <xf numFmtId="0" fontId="29" fillId="26" borderId="38" xfId="0" applyFont="1" applyFill="1" applyBorder="1" applyAlignment="1">
      <alignment horizontal="center" vertical="center" wrapText="1"/>
    </xf>
    <xf numFmtId="0" fontId="25" fillId="27" borderId="39" xfId="0" applyFont="1" applyFill="1" applyBorder="1" applyAlignment="1">
      <alignment horizontal="left" vertical="center"/>
    </xf>
    <xf numFmtId="0" fontId="35" fillId="25" borderId="25" xfId="0" applyFont="1" applyFill="1" applyBorder="1" applyAlignment="1">
      <alignment horizontal="center" vertical="center" wrapText="1"/>
    </xf>
    <xf numFmtId="0" fontId="35" fillId="25" borderId="36" xfId="0" applyFont="1" applyFill="1" applyBorder="1" applyAlignment="1">
      <alignment horizontal="center" vertical="center"/>
    </xf>
    <xf numFmtId="0" fontId="35" fillId="25" borderId="38" xfId="0" applyFont="1" applyFill="1" applyBorder="1" applyAlignment="1">
      <alignment horizontal="center" vertical="center"/>
    </xf>
    <xf numFmtId="0" fontId="35" fillId="25" borderId="2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vertical="center"/>
    </xf>
  </cellXfs>
  <cellStyles count="7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62" xr:uid="{44A931CF-1B45-49DF-A9BF-58BD42EC5B86}"/>
    <cellStyle name="Comma 2 2 2 2" xfId="68" xr:uid="{330A5BA1-246D-4EF7-B205-CC71399E2D44}"/>
    <cellStyle name="Comma 3" xfId="31" xr:uid="{00000000-0005-0000-0000-00001E000000}"/>
    <cellStyle name="Comma 4" xfId="32" xr:uid="{00000000-0005-0000-0000-00001F000000}"/>
    <cellStyle name="Comma 4 2" xfId="33" xr:uid="{00000000-0005-0000-0000-000020000000}"/>
    <cellStyle name="Comma 4 3" xfId="34" xr:uid="{00000000-0005-0000-0000-000021000000}"/>
    <cellStyle name="Comma 5" xfId="35" xr:uid="{00000000-0005-0000-0000-000022000000}"/>
    <cellStyle name="Comma 5 2" xfId="63" xr:uid="{63D14963-273B-4CCB-B3C0-C8BC06E3F223}"/>
    <cellStyle name="Comma 6" xfId="36" xr:uid="{00000000-0005-0000-0000-000023000000}"/>
    <cellStyle name="Comma 7" xfId="58" xr:uid="{00000000-0005-0000-0000-000024000000}"/>
    <cellStyle name="Comma 7 2" xfId="61" xr:uid="{00000000-0005-0000-0000-000025000000}"/>
    <cellStyle name="Currency 2" xfId="37" xr:uid="{00000000-0005-0000-0000-000026000000}"/>
    <cellStyle name="Explanatory Text 2" xfId="38" xr:uid="{00000000-0005-0000-0000-000027000000}"/>
    <cellStyle name="Good 2" xfId="39" xr:uid="{00000000-0005-0000-0000-000028000000}"/>
    <cellStyle name="Heading 1 2" xfId="40" xr:uid="{00000000-0005-0000-0000-000029000000}"/>
    <cellStyle name="Heading 2 2" xfId="41" xr:uid="{00000000-0005-0000-0000-00002A000000}"/>
    <cellStyle name="Heading 3 2" xfId="42" xr:uid="{00000000-0005-0000-0000-00002B000000}"/>
    <cellStyle name="Heading 4 2" xfId="43" xr:uid="{00000000-0005-0000-0000-00002C000000}"/>
    <cellStyle name="Input 2" xfId="44" xr:uid="{00000000-0005-0000-0000-00002D000000}"/>
    <cellStyle name="Linked Cell 2" xfId="45" xr:uid="{00000000-0005-0000-0000-00002E000000}"/>
    <cellStyle name="Neutral 2" xfId="46" xr:uid="{00000000-0005-0000-0000-00002F000000}"/>
    <cellStyle name="Normal" xfId="0" builtinId="0"/>
    <cellStyle name="Normal 2" xfId="47" xr:uid="{00000000-0005-0000-0000-000031000000}"/>
    <cellStyle name="Normal 2 2" xfId="48" xr:uid="{00000000-0005-0000-0000-000032000000}"/>
    <cellStyle name="Normal 2 2 2" xfId="64" xr:uid="{C4D0C16E-4736-44BF-AF1D-4643D68C54EF}"/>
    <cellStyle name="Normal 2 2 2 2" xfId="69" xr:uid="{6713667B-E4E4-4F2D-96FB-8BCF077A2FC7}"/>
    <cellStyle name="Normal 3" xfId="49" xr:uid="{00000000-0005-0000-0000-000033000000}"/>
    <cellStyle name="Normal 3 2 2" xfId="65" xr:uid="{6DE230B8-45B9-4C41-8533-23F297FADD69}"/>
    <cellStyle name="Normal 4" xfId="56" xr:uid="{00000000-0005-0000-0000-000034000000}"/>
    <cellStyle name="Normal 4 2" xfId="59" xr:uid="{00000000-0005-0000-0000-000035000000}"/>
    <cellStyle name="Note 2" xfId="50" xr:uid="{00000000-0005-0000-0000-000036000000}"/>
    <cellStyle name="Output 2" xfId="51" xr:uid="{00000000-0005-0000-0000-000037000000}"/>
    <cellStyle name="Percent 2" xfId="52" xr:uid="{00000000-0005-0000-0000-000038000000}"/>
    <cellStyle name="Percent 2 2" xfId="66" xr:uid="{5491571C-A054-4403-A2C0-36A84C58504C}"/>
    <cellStyle name="Percent 2 2 2 2" xfId="67" xr:uid="{411D5CDF-8322-495F-B765-6878CE1034B6}"/>
    <cellStyle name="Percent 3" xfId="57" xr:uid="{00000000-0005-0000-0000-000039000000}"/>
    <cellStyle name="Percent 3 2" xfId="60" xr:uid="{00000000-0005-0000-0000-00003A000000}"/>
    <cellStyle name="Title 2" xfId="53" xr:uid="{00000000-0005-0000-0000-00003B000000}"/>
    <cellStyle name="Total 2" xfId="54" xr:uid="{00000000-0005-0000-0000-00003C000000}"/>
    <cellStyle name="Warning Text 2" xfId="5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283845</xdr:colOff>
      <xdr:row>18</xdr:row>
      <xdr:rowOff>66675</xdr:rowOff>
    </xdr:from>
    <xdr:to>
      <xdr:col>13</xdr:col>
      <xdr:colOff>415295</xdr:colOff>
      <xdr:row>25</xdr:row>
      <xdr:rowOff>74329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0" y="4371975"/>
          <a:ext cx="108204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2021; excludes student and other temporary employees and those on leavewithout pay. 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19</xdr:row>
      <xdr:rowOff>74081</xdr:rowOff>
    </xdr:from>
    <xdr:to>
      <xdr:col>15</xdr:col>
      <xdr:colOff>564304</xdr:colOff>
      <xdr:row>22</xdr:row>
      <xdr:rowOff>162981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917" y="5873748"/>
          <a:ext cx="1261872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2022; excludes student and other temporary employees and those on leave 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53506</xdr:colOff>
      <xdr:row>21</xdr:row>
      <xdr:rowOff>71596</xdr:rowOff>
    </xdr:from>
    <xdr:to>
      <xdr:col>18</xdr:col>
      <xdr:colOff>564893</xdr:colOff>
      <xdr:row>24</xdr:row>
      <xdr:rowOff>160496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506" y="5871263"/>
          <a:ext cx="1261872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2022; excludes student and other temporary employees and those on leave 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50.85546875" style="1" customWidth="1"/>
    <col min="2" max="3" width="9.140625" style="1"/>
    <col min="4" max="4" width="10.28515625" style="1" customWidth="1"/>
    <col min="5" max="13" width="9.140625" style="1"/>
    <col min="14" max="16" width="10.85546875" style="1" customWidth="1"/>
    <col min="17" max="16384" width="9.140625" style="1"/>
  </cols>
  <sheetData>
    <row r="1" spans="1:16" ht="28.5" customHeight="1" x14ac:dyDescent="0.2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33.75" customHeight="1" thickBot="1" x14ac:dyDescent="0.25">
      <c r="A2" s="60"/>
      <c r="B2" s="94" t="s">
        <v>0</v>
      </c>
      <c r="C2" s="95"/>
      <c r="D2" s="96"/>
      <c r="E2" s="94" t="s">
        <v>1</v>
      </c>
      <c r="F2" s="95"/>
      <c r="G2" s="96"/>
      <c r="H2" s="94" t="s">
        <v>2</v>
      </c>
      <c r="I2" s="95"/>
      <c r="J2" s="96"/>
      <c r="K2" s="94" t="s">
        <v>3</v>
      </c>
      <c r="L2" s="95"/>
      <c r="M2" s="96"/>
      <c r="N2" s="94" t="s">
        <v>4</v>
      </c>
      <c r="O2" s="95"/>
      <c r="P2" s="97"/>
    </row>
    <row r="3" spans="1:16" ht="31.5" customHeight="1" x14ac:dyDescent="0.2">
      <c r="A3" s="16"/>
      <c r="B3" s="17" t="s">
        <v>24</v>
      </c>
      <c r="C3" s="18" t="s">
        <v>23</v>
      </c>
      <c r="D3" s="19" t="s">
        <v>5</v>
      </c>
      <c r="E3" s="17" t="s">
        <v>24</v>
      </c>
      <c r="F3" s="18" t="s">
        <v>23</v>
      </c>
      <c r="G3" s="19" t="s">
        <v>5</v>
      </c>
      <c r="H3" s="17" t="s">
        <v>24</v>
      </c>
      <c r="I3" s="18" t="s">
        <v>23</v>
      </c>
      <c r="J3" s="19" t="s">
        <v>5</v>
      </c>
      <c r="K3" s="17" t="s">
        <v>24</v>
      </c>
      <c r="L3" s="18" t="s">
        <v>23</v>
      </c>
      <c r="M3" s="19" t="s">
        <v>5</v>
      </c>
      <c r="N3" s="17" t="s">
        <v>24</v>
      </c>
      <c r="O3" s="18" t="s">
        <v>23</v>
      </c>
      <c r="P3" s="20" t="s">
        <v>5</v>
      </c>
    </row>
    <row r="4" spans="1:16" ht="21" customHeight="1" x14ac:dyDescent="0.25">
      <c r="A4" s="51" t="s">
        <v>6</v>
      </c>
      <c r="B4" s="8">
        <f>B5+B13</f>
        <v>2549</v>
      </c>
      <c r="C4" s="9">
        <f>C5+C13</f>
        <v>922</v>
      </c>
      <c r="D4" s="10">
        <f>SUM(B4:C4)</f>
        <v>3471</v>
      </c>
      <c r="E4" s="54">
        <f>E5+E13</f>
        <v>487</v>
      </c>
      <c r="F4" s="9">
        <f>F5+F13</f>
        <v>331</v>
      </c>
      <c r="G4" s="10">
        <f>SUM(E4:F4)</f>
        <v>818</v>
      </c>
      <c r="H4" s="54">
        <f>H5+H13</f>
        <v>6008</v>
      </c>
      <c r="I4" s="9">
        <f>I5+I13</f>
        <v>964</v>
      </c>
      <c r="J4" s="10">
        <f>SUM(H4:I4)</f>
        <v>6972</v>
      </c>
      <c r="K4" s="11">
        <f>K5+K13</f>
        <v>0</v>
      </c>
      <c r="L4" s="9">
        <f>L5+L13</f>
        <v>0</v>
      </c>
      <c r="M4" s="10">
        <f>SUM(K4:L4)</f>
        <v>0</v>
      </c>
      <c r="N4" s="11">
        <f>B4+E4+H4+K4</f>
        <v>9044</v>
      </c>
      <c r="O4" s="11">
        <f>C4+F4+I4+L4</f>
        <v>2217</v>
      </c>
      <c r="P4" s="55">
        <f>SUM(N4:O4)</f>
        <v>11261</v>
      </c>
    </row>
    <row r="5" spans="1:16" ht="21" customHeight="1" x14ac:dyDescent="0.2">
      <c r="A5" s="46" t="s">
        <v>7</v>
      </c>
      <c r="B5" s="35">
        <f>B6+B10</f>
        <v>1641</v>
      </c>
      <c r="C5" s="36">
        <f>C6+C10</f>
        <v>714</v>
      </c>
      <c r="D5" s="37">
        <f>SUM(B5:C5)</f>
        <v>2355</v>
      </c>
      <c r="E5" s="36">
        <f>E6+E10</f>
        <v>466</v>
      </c>
      <c r="F5" s="36">
        <f>F6+F10</f>
        <v>305</v>
      </c>
      <c r="G5" s="37">
        <f>SUM(E5:F5)</f>
        <v>771</v>
      </c>
      <c r="H5" s="35">
        <f>H6+H10</f>
        <v>4980</v>
      </c>
      <c r="I5" s="36">
        <f>I6+I10</f>
        <v>932</v>
      </c>
      <c r="J5" s="37">
        <f>SUM(H5:I5)</f>
        <v>5912</v>
      </c>
      <c r="K5" s="36">
        <f>K6+K10</f>
        <v>0</v>
      </c>
      <c r="L5" s="36">
        <f>L6+L10</f>
        <v>0</v>
      </c>
      <c r="M5" s="37">
        <f>SUM(K5:L5)</f>
        <v>0</v>
      </c>
      <c r="N5" s="56">
        <f>B5+E5+H5+K5</f>
        <v>7087</v>
      </c>
      <c r="O5" s="38">
        <f>C5+F5+I5+L5</f>
        <v>1951</v>
      </c>
      <c r="P5" s="57">
        <f>SUM(N5:O5)</f>
        <v>9038</v>
      </c>
    </row>
    <row r="6" spans="1:16" ht="21" customHeight="1" x14ac:dyDescent="0.2">
      <c r="A6" s="47" t="s">
        <v>8</v>
      </c>
      <c r="B6" s="35">
        <f>SUM(B7:B9)</f>
        <v>1163</v>
      </c>
      <c r="C6" s="36">
        <f>SUM(C7:C9)</f>
        <v>4</v>
      </c>
      <c r="D6" s="37">
        <f t="shared" ref="D6:D13" si="0">SUM(B6:C6)</f>
        <v>1167</v>
      </c>
      <c r="E6" s="36">
        <f>SUM(E7:E9)</f>
        <v>271</v>
      </c>
      <c r="F6" s="36">
        <f>SUM(F7:F9)</f>
        <v>11</v>
      </c>
      <c r="G6" s="37">
        <f t="shared" ref="G6:G13" si="1">SUM(E6:F6)</f>
        <v>282</v>
      </c>
      <c r="H6" s="35">
        <f>SUM(H7:H9)</f>
        <v>2865</v>
      </c>
      <c r="I6" s="36">
        <f>SUM(I7:I9)</f>
        <v>52</v>
      </c>
      <c r="J6" s="37">
        <f t="shared" ref="J6:J13" si="2">SUM(H6:I6)</f>
        <v>2917</v>
      </c>
      <c r="K6" s="36">
        <f>SUM(K7:K9)</f>
        <v>0</v>
      </c>
      <c r="L6" s="36">
        <f>SUM(L7:L9)</f>
        <v>0</v>
      </c>
      <c r="M6" s="37">
        <f t="shared" ref="M6:M13" si="3">SUM(K6:L6)</f>
        <v>0</v>
      </c>
      <c r="N6" s="35">
        <f t="shared" ref="N6:N13" si="4">B6+E6+H6+K6</f>
        <v>4299</v>
      </c>
      <c r="O6" s="38">
        <f t="shared" ref="O6:O13" si="5">C6+F6+I6+L6</f>
        <v>67</v>
      </c>
      <c r="P6" s="57">
        <f t="shared" ref="P6:P13" si="6">SUM(N6:O6)</f>
        <v>4366</v>
      </c>
    </row>
    <row r="7" spans="1:16" ht="21" customHeight="1" x14ac:dyDescent="0.2">
      <c r="A7" s="48" t="s">
        <v>9</v>
      </c>
      <c r="B7" s="35">
        <f>'Fall 2022 Split'!B7</f>
        <v>492</v>
      </c>
      <c r="C7" s="36">
        <f>'Fall 2022 Split'!C7</f>
        <v>3</v>
      </c>
      <c r="D7" s="37">
        <f t="shared" si="0"/>
        <v>495</v>
      </c>
      <c r="E7" s="35">
        <f>'Fall 2022 Split'!E7</f>
        <v>75</v>
      </c>
      <c r="F7" s="36">
        <f>'Fall 2022 Split'!F7</f>
        <v>6</v>
      </c>
      <c r="G7" s="37">
        <f t="shared" si="1"/>
        <v>81</v>
      </c>
      <c r="H7" s="36">
        <f>'Fall 2022 Split'!Q7</f>
        <v>718</v>
      </c>
      <c r="I7" s="36">
        <f>'Fall 2022 Split'!R7</f>
        <v>7</v>
      </c>
      <c r="J7" s="37">
        <f t="shared" si="2"/>
        <v>725</v>
      </c>
      <c r="K7" s="36">
        <f>'Fall 2022 Split'!T7</f>
        <v>0</v>
      </c>
      <c r="L7" s="36">
        <f>'Fall 2022 Split'!U7</f>
        <v>0</v>
      </c>
      <c r="M7" s="37">
        <f t="shared" si="3"/>
        <v>0</v>
      </c>
      <c r="N7" s="35">
        <f t="shared" si="4"/>
        <v>1285</v>
      </c>
      <c r="O7" s="38">
        <f t="shared" si="5"/>
        <v>16</v>
      </c>
      <c r="P7" s="57">
        <f t="shared" si="6"/>
        <v>1301</v>
      </c>
    </row>
    <row r="8" spans="1:16" ht="21" customHeight="1" x14ac:dyDescent="0.2">
      <c r="A8" s="48" t="s">
        <v>10</v>
      </c>
      <c r="B8" s="35">
        <f>'Fall 2022 Split'!B8</f>
        <v>361</v>
      </c>
      <c r="C8" s="36">
        <f>'Fall 2022 Split'!C8</f>
        <v>0</v>
      </c>
      <c r="D8" s="37">
        <f t="shared" si="0"/>
        <v>361</v>
      </c>
      <c r="E8" s="35">
        <f>'Fall 2022 Split'!E8</f>
        <v>92</v>
      </c>
      <c r="F8" s="36">
        <f>'Fall 2022 Split'!F8</f>
        <v>4</v>
      </c>
      <c r="G8" s="37">
        <f t="shared" si="1"/>
        <v>96</v>
      </c>
      <c r="H8" s="36">
        <f>'Fall 2022 Split'!Q8</f>
        <v>924</v>
      </c>
      <c r="I8" s="36">
        <f>'Fall 2022 Split'!R8</f>
        <v>14</v>
      </c>
      <c r="J8" s="37">
        <f t="shared" si="2"/>
        <v>938</v>
      </c>
      <c r="K8" s="36">
        <f>'Fall 2022 Split'!T8</f>
        <v>0</v>
      </c>
      <c r="L8" s="36">
        <f>'Fall 2022 Split'!U8</f>
        <v>0</v>
      </c>
      <c r="M8" s="37">
        <f t="shared" si="3"/>
        <v>0</v>
      </c>
      <c r="N8" s="35">
        <f t="shared" si="4"/>
        <v>1377</v>
      </c>
      <c r="O8" s="38">
        <f t="shared" si="5"/>
        <v>18</v>
      </c>
      <c r="P8" s="57">
        <f t="shared" si="6"/>
        <v>1395</v>
      </c>
    </row>
    <row r="9" spans="1:16" ht="21" customHeight="1" x14ac:dyDescent="0.2">
      <c r="A9" s="48" t="s">
        <v>11</v>
      </c>
      <c r="B9" s="35">
        <f>'Fall 2022 Split'!B9</f>
        <v>310</v>
      </c>
      <c r="C9" s="36">
        <f>'Fall 2022 Split'!C9</f>
        <v>1</v>
      </c>
      <c r="D9" s="37">
        <f t="shared" si="0"/>
        <v>311</v>
      </c>
      <c r="E9" s="35">
        <f>'Fall 2022 Split'!E9</f>
        <v>104</v>
      </c>
      <c r="F9" s="36">
        <f>'Fall 2022 Split'!F9</f>
        <v>1</v>
      </c>
      <c r="G9" s="37">
        <f t="shared" si="1"/>
        <v>105</v>
      </c>
      <c r="H9" s="36">
        <f>'Fall 2022 Split'!Q9</f>
        <v>1223</v>
      </c>
      <c r="I9" s="36">
        <f>'Fall 2022 Split'!R9</f>
        <v>31</v>
      </c>
      <c r="J9" s="37">
        <f t="shared" si="2"/>
        <v>1254</v>
      </c>
      <c r="K9" s="36">
        <f>'Fall 2022 Split'!T9</f>
        <v>0</v>
      </c>
      <c r="L9" s="36">
        <f>'Fall 2022 Split'!U9</f>
        <v>0</v>
      </c>
      <c r="M9" s="37">
        <f t="shared" si="3"/>
        <v>0</v>
      </c>
      <c r="N9" s="35">
        <f t="shared" si="4"/>
        <v>1637</v>
      </c>
      <c r="O9" s="38">
        <f t="shared" si="5"/>
        <v>33</v>
      </c>
      <c r="P9" s="57">
        <f t="shared" si="6"/>
        <v>1670</v>
      </c>
    </row>
    <row r="10" spans="1:16" ht="21" customHeight="1" x14ac:dyDescent="0.2">
      <c r="A10" s="47" t="s">
        <v>12</v>
      </c>
      <c r="B10" s="35">
        <f>SUM(B11:B12)</f>
        <v>478</v>
      </c>
      <c r="C10" s="36">
        <f>SUM(C11:C12)</f>
        <v>710</v>
      </c>
      <c r="D10" s="37">
        <f t="shared" si="0"/>
        <v>1188</v>
      </c>
      <c r="E10" s="36">
        <f>SUM(E11:E12)</f>
        <v>195</v>
      </c>
      <c r="F10" s="36">
        <f>SUM(F11:F12)</f>
        <v>294</v>
      </c>
      <c r="G10" s="37">
        <f t="shared" si="1"/>
        <v>489</v>
      </c>
      <c r="H10" s="35">
        <f>SUM(H11:H12)</f>
        <v>2115</v>
      </c>
      <c r="I10" s="36">
        <f>SUM(I11:I12)</f>
        <v>880</v>
      </c>
      <c r="J10" s="37">
        <f t="shared" si="2"/>
        <v>2995</v>
      </c>
      <c r="K10" s="36">
        <f>SUM(K11:K12)</f>
        <v>0</v>
      </c>
      <c r="L10" s="36">
        <f>SUM(L11:L12)</f>
        <v>0</v>
      </c>
      <c r="M10" s="37">
        <f t="shared" si="3"/>
        <v>0</v>
      </c>
      <c r="N10" s="35">
        <f t="shared" si="4"/>
        <v>2788</v>
      </c>
      <c r="O10" s="38">
        <f t="shared" si="5"/>
        <v>1884</v>
      </c>
      <c r="P10" s="57">
        <f t="shared" si="6"/>
        <v>4672</v>
      </c>
    </row>
    <row r="11" spans="1:16" ht="21" customHeight="1" x14ac:dyDescent="0.2">
      <c r="A11" s="48" t="s">
        <v>13</v>
      </c>
      <c r="B11" s="35">
        <f>'Fall 2022 Split'!B11</f>
        <v>478</v>
      </c>
      <c r="C11" s="36">
        <f>'Fall 2022 Split'!C11</f>
        <v>3</v>
      </c>
      <c r="D11" s="37">
        <f t="shared" si="0"/>
        <v>481</v>
      </c>
      <c r="E11" s="35">
        <f>'Fall 2022 Split'!E11</f>
        <v>190</v>
      </c>
      <c r="F11" s="36">
        <f>'Fall 2022 Split'!F11</f>
        <v>24</v>
      </c>
      <c r="G11" s="37">
        <f t="shared" si="1"/>
        <v>214</v>
      </c>
      <c r="H11" s="36">
        <f>'Fall 2022 Split'!Q11</f>
        <v>1863</v>
      </c>
      <c r="I11" s="36">
        <f>'Fall 2022 Split'!R11</f>
        <v>9</v>
      </c>
      <c r="J11" s="37">
        <f t="shared" si="2"/>
        <v>1872</v>
      </c>
      <c r="K11" s="36">
        <f>'Fall 2022 Split'!T11</f>
        <v>0</v>
      </c>
      <c r="L11" s="36">
        <f>'Fall 2022 Split'!U11</f>
        <v>0</v>
      </c>
      <c r="M11" s="37">
        <f t="shared" si="3"/>
        <v>0</v>
      </c>
      <c r="N11" s="35">
        <f t="shared" si="4"/>
        <v>2531</v>
      </c>
      <c r="O11" s="38">
        <f t="shared" si="5"/>
        <v>36</v>
      </c>
      <c r="P11" s="57">
        <f t="shared" si="6"/>
        <v>2567</v>
      </c>
    </row>
    <row r="12" spans="1:16" ht="21" customHeight="1" x14ac:dyDescent="0.2">
      <c r="A12" s="48" t="s">
        <v>14</v>
      </c>
      <c r="B12" s="35">
        <f>'Fall 2022 Split'!B12</f>
        <v>0</v>
      </c>
      <c r="C12" s="36">
        <f>'Fall 2022 Split'!C12</f>
        <v>707</v>
      </c>
      <c r="D12" s="37">
        <f t="shared" si="0"/>
        <v>707</v>
      </c>
      <c r="E12" s="35">
        <f>'Fall 2022 Split'!E12</f>
        <v>5</v>
      </c>
      <c r="F12" s="36">
        <f>'Fall 2022 Split'!F12</f>
        <v>270</v>
      </c>
      <c r="G12" s="37">
        <f t="shared" si="1"/>
        <v>275</v>
      </c>
      <c r="H12" s="36">
        <f>'Fall 2022 Split'!Q12</f>
        <v>252</v>
      </c>
      <c r="I12" s="36">
        <f>'Fall 2022 Split'!R12</f>
        <v>871</v>
      </c>
      <c r="J12" s="37">
        <f t="shared" si="2"/>
        <v>1123</v>
      </c>
      <c r="K12" s="36">
        <f>'Fall 2022 Split'!T12</f>
        <v>0</v>
      </c>
      <c r="L12" s="36">
        <f>'Fall 2022 Split'!U12</f>
        <v>0</v>
      </c>
      <c r="M12" s="37">
        <f t="shared" si="3"/>
        <v>0</v>
      </c>
      <c r="N12" s="35">
        <f t="shared" si="4"/>
        <v>257</v>
      </c>
      <c r="O12" s="38">
        <f t="shared" si="5"/>
        <v>1848</v>
      </c>
      <c r="P12" s="57">
        <f t="shared" si="6"/>
        <v>2105</v>
      </c>
    </row>
    <row r="13" spans="1:16" ht="21" customHeight="1" x14ac:dyDescent="0.2">
      <c r="A13" s="49" t="s">
        <v>21</v>
      </c>
      <c r="B13" s="35">
        <f>'Fall 2022 Split'!B13</f>
        <v>908</v>
      </c>
      <c r="C13" s="36">
        <f>'Fall 2022 Split'!C13</f>
        <v>208</v>
      </c>
      <c r="D13" s="37">
        <f t="shared" si="0"/>
        <v>1116</v>
      </c>
      <c r="E13" s="35">
        <f>'Fall 2022 Split'!E13</f>
        <v>21</v>
      </c>
      <c r="F13" s="36">
        <f>'Fall 2022 Split'!F13</f>
        <v>26</v>
      </c>
      <c r="G13" s="37">
        <f t="shared" si="1"/>
        <v>47</v>
      </c>
      <c r="H13" s="36">
        <f>'Fall 2022 Split'!Q13</f>
        <v>1028</v>
      </c>
      <c r="I13" s="36">
        <f>'Fall 2022 Split'!R13</f>
        <v>32</v>
      </c>
      <c r="J13" s="37">
        <f t="shared" si="2"/>
        <v>1060</v>
      </c>
      <c r="K13" s="36">
        <f>'Fall 2022 Split'!T13</f>
        <v>0</v>
      </c>
      <c r="L13" s="36">
        <f>'Fall 2022 Split'!U13</f>
        <v>0</v>
      </c>
      <c r="M13" s="37">
        <f t="shared" si="3"/>
        <v>0</v>
      </c>
      <c r="N13" s="35">
        <f t="shared" si="4"/>
        <v>1957</v>
      </c>
      <c r="O13" s="38">
        <f t="shared" si="5"/>
        <v>266</v>
      </c>
      <c r="P13" s="57">
        <f t="shared" si="6"/>
        <v>2223</v>
      </c>
    </row>
    <row r="14" spans="1:16" ht="21" customHeight="1" x14ac:dyDescent="0.25">
      <c r="A14" s="52" t="s">
        <v>15</v>
      </c>
      <c r="B14" s="14">
        <f t="shared" ref="B14:M14" si="7">B15+B16</f>
        <v>5357</v>
      </c>
      <c r="C14" s="12">
        <f t="shared" si="7"/>
        <v>526</v>
      </c>
      <c r="D14" s="13">
        <f t="shared" si="7"/>
        <v>5883</v>
      </c>
      <c r="E14" s="12">
        <f t="shared" si="7"/>
        <v>706</v>
      </c>
      <c r="F14" s="12">
        <f t="shared" si="7"/>
        <v>116</v>
      </c>
      <c r="G14" s="13">
        <f t="shared" si="7"/>
        <v>822</v>
      </c>
      <c r="H14" s="12">
        <f t="shared" si="7"/>
        <v>7023</v>
      </c>
      <c r="I14" s="12">
        <f t="shared" si="7"/>
        <v>280</v>
      </c>
      <c r="J14" s="13">
        <f t="shared" si="7"/>
        <v>7303</v>
      </c>
      <c r="K14" s="12">
        <f t="shared" si="7"/>
        <v>533</v>
      </c>
      <c r="L14" s="12">
        <f t="shared" si="7"/>
        <v>13</v>
      </c>
      <c r="M14" s="13">
        <f t="shared" si="7"/>
        <v>546</v>
      </c>
      <c r="N14" s="11">
        <f t="shared" ref="N14:O16" si="8">B14+E14+H14+K14</f>
        <v>13619</v>
      </c>
      <c r="O14" s="11">
        <f t="shared" si="8"/>
        <v>935</v>
      </c>
      <c r="P14" s="58">
        <f>P15+P16</f>
        <v>14554</v>
      </c>
    </row>
    <row r="15" spans="1:16" ht="21" customHeight="1" x14ac:dyDescent="0.2">
      <c r="A15" s="53" t="s">
        <v>17</v>
      </c>
      <c r="B15" s="35">
        <f>'Fall 2022 Split'!B15</f>
        <v>44</v>
      </c>
      <c r="C15" s="36">
        <f>'Fall 2022 Split'!C15</f>
        <v>0</v>
      </c>
      <c r="D15" s="37">
        <f>SUM(B15:C15)</f>
        <v>44</v>
      </c>
      <c r="E15" s="35">
        <f>'Fall 2022 Split'!E15</f>
        <v>14</v>
      </c>
      <c r="F15" s="36">
        <f>'Fall 2022 Split'!F15</f>
        <v>2</v>
      </c>
      <c r="G15" s="37">
        <f>SUM(E15:F15)</f>
        <v>16</v>
      </c>
      <c r="H15" s="36">
        <f>'Fall 2022 Split'!Q15</f>
        <v>43</v>
      </c>
      <c r="I15" s="36">
        <f>'Fall 2022 Split'!R15</f>
        <v>1</v>
      </c>
      <c r="J15" s="37">
        <f>SUM(H15:I15)</f>
        <v>44</v>
      </c>
      <c r="K15" s="36">
        <f>'Fall 2022 Split'!T15</f>
        <v>50</v>
      </c>
      <c r="L15" s="36">
        <f>'Fall 2022 Split'!U15</f>
        <v>0</v>
      </c>
      <c r="M15" s="37">
        <f>SUM(K15:L15)</f>
        <v>50</v>
      </c>
      <c r="N15" s="36">
        <f t="shared" si="8"/>
        <v>151</v>
      </c>
      <c r="O15" s="36">
        <f t="shared" si="8"/>
        <v>3</v>
      </c>
      <c r="P15" s="57">
        <f>SUM(N15:O15)</f>
        <v>154</v>
      </c>
    </row>
    <row r="16" spans="1:16" ht="21" customHeight="1" x14ac:dyDescent="0.2">
      <c r="A16" s="53" t="s">
        <v>18</v>
      </c>
      <c r="B16" s="59">
        <f>'Fall 2022 Split'!B16</f>
        <v>5313</v>
      </c>
      <c r="C16" s="36">
        <f>'Fall 2022 Split'!C16</f>
        <v>526</v>
      </c>
      <c r="D16" s="37">
        <f>SUM(B16:C16)</f>
        <v>5839</v>
      </c>
      <c r="E16" s="59">
        <f>'Fall 2022 Split'!E16</f>
        <v>692</v>
      </c>
      <c r="F16" s="36">
        <f>'Fall 2022 Split'!F16</f>
        <v>114</v>
      </c>
      <c r="G16" s="37">
        <f>SUM(E16:F16)</f>
        <v>806</v>
      </c>
      <c r="H16" s="36">
        <f>'Fall 2022 Split'!Q16</f>
        <v>6980</v>
      </c>
      <c r="I16" s="36">
        <f>'Fall 2022 Split'!R16</f>
        <v>279</v>
      </c>
      <c r="J16" s="37">
        <f>SUM(H16:I16)</f>
        <v>7259</v>
      </c>
      <c r="K16" s="36">
        <f>'Fall 2022 Split'!T16</f>
        <v>483</v>
      </c>
      <c r="L16" s="36">
        <f>'Fall 2022 Split'!U16</f>
        <v>13</v>
      </c>
      <c r="M16" s="37">
        <f>SUM(K16:L16)</f>
        <v>496</v>
      </c>
      <c r="N16" s="36">
        <f t="shared" si="8"/>
        <v>13468</v>
      </c>
      <c r="O16" s="36">
        <f t="shared" si="8"/>
        <v>932</v>
      </c>
      <c r="P16" s="57">
        <f>SUM(N16:O16)</f>
        <v>14400</v>
      </c>
    </row>
    <row r="17" spans="1:16" ht="21" customHeight="1" x14ac:dyDescent="0.2">
      <c r="A17" s="61" t="s">
        <v>16</v>
      </c>
      <c r="B17" s="2">
        <f t="shared" ref="B17:P17" si="9">B4+B14</f>
        <v>7906</v>
      </c>
      <c r="C17" s="3">
        <f t="shared" si="9"/>
        <v>1448</v>
      </c>
      <c r="D17" s="4">
        <f t="shared" si="9"/>
        <v>9354</v>
      </c>
      <c r="E17" s="3">
        <f t="shared" si="9"/>
        <v>1193</v>
      </c>
      <c r="F17" s="3">
        <f t="shared" si="9"/>
        <v>447</v>
      </c>
      <c r="G17" s="4">
        <f t="shared" si="9"/>
        <v>1640</v>
      </c>
      <c r="H17" s="3">
        <f t="shared" si="9"/>
        <v>13031</v>
      </c>
      <c r="I17" s="3">
        <f t="shared" si="9"/>
        <v>1244</v>
      </c>
      <c r="J17" s="4">
        <f t="shared" si="9"/>
        <v>14275</v>
      </c>
      <c r="K17" s="3">
        <f t="shared" si="9"/>
        <v>533</v>
      </c>
      <c r="L17" s="3">
        <f t="shared" si="9"/>
        <v>13</v>
      </c>
      <c r="M17" s="4">
        <f t="shared" si="9"/>
        <v>546</v>
      </c>
      <c r="N17" s="3">
        <f t="shared" si="9"/>
        <v>22663</v>
      </c>
      <c r="O17" s="62">
        <f t="shared" si="9"/>
        <v>3152</v>
      </c>
      <c r="P17" s="63">
        <f t="shared" si="9"/>
        <v>25815</v>
      </c>
    </row>
    <row r="18" spans="1:16" x14ac:dyDescent="0.2">
      <c r="A18" s="21"/>
      <c r="B18" s="22"/>
      <c r="C18" s="23"/>
      <c r="D18" s="23"/>
      <c r="E18" s="23"/>
      <c r="F18" s="22"/>
      <c r="G18" s="22"/>
      <c r="H18" s="23"/>
      <c r="I18" s="22"/>
      <c r="J18" s="22"/>
      <c r="K18" s="23"/>
      <c r="L18" s="23"/>
      <c r="M18" s="23"/>
      <c r="N18" s="23"/>
      <c r="O18" s="23"/>
      <c r="P18" s="24"/>
    </row>
    <row r="19" spans="1:16" x14ac:dyDescent="0.2">
      <c r="A19" s="21"/>
      <c r="B19" s="2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6"/>
    </row>
    <row r="20" spans="1:16" x14ac:dyDescent="0.2">
      <c r="A20" s="21"/>
      <c r="B20" s="2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</row>
    <row r="21" spans="1:16" x14ac:dyDescent="0.2">
      <c r="A21" s="27"/>
      <c r="B21" s="2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1:16" x14ac:dyDescent="0.2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1:16" x14ac:dyDescent="0.2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  <row r="24" spans="1:16" x14ac:dyDescent="0.2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</row>
    <row r="25" spans="1:16" x14ac:dyDescent="0.2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1:16" ht="13.5" thickBot="1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</row>
  </sheetData>
  <mergeCells count="5">
    <mergeCell ref="K2:M2"/>
    <mergeCell ref="N2:P2"/>
    <mergeCell ref="B2:D2"/>
    <mergeCell ref="E2:G2"/>
    <mergeCell ref="H2:J2"/>
  </mergeCells>
  <printOptions gridLines="1"/>
  <pageMargins left="0.7" right="0.7" top="0.75" bottom="0.75" header="0.3" footer="0.3"/>
  <pageSetup paperSize="5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"/>
  <sheetViews>
    <sheetView view="pageBreakPreview" zoomScale="90" zoomScaleNormal="75" zoomScaleSheetLayoutView="90" zoomScalePageLayoutView="90" workbookViewId="0">
      <selection sqref="A1:P1"/>
    </sheetView>
  </sheetViews>
  <sheetFormatPr defaultRowHeight="21.75" customHeight="1" x14ac:dyDescent="0.2"/>
  <cols>
    <col min="1" max="1" width="56.7109375" customWidth="1"/>
    <col min="2" max="3" width="13.140625" customWidth="1"/>
    <col min="4" max="4" width="13.28515625" customWidth="1"/>
    <col min="5" max="6" width="13.140625" customWidth="1"/>
    <col min="7" max="7" width="13.28515625" customWidth="1"/>
    <col min="8" max="9" width="13.140625" customWidth="1"/>
    <col min="10" max="10" width="13.28515625" customWidth="1"/>
    <col min="11" max="15" width="13.140625" customWidth="1"/>
    <col min="16" max="16" width="13.28515625" customWidth="1"/>
  </cols>
  <sheetData>
    <row r="1" spans="1:16" ht="28.5" customHeight="1" x14ac:dyDescent="0.2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47.25" customHeight="1" thickBot="1" x14ac:dyDescent="0.25">
      <c r="A2" s="6"/>
      <c r="B2" s="102" t="s">
        <v>0</v>
      </c>
      <c r="C2" s="100"/>
      <c r="D2" s="101"/>
      <c r="E2" s="102" t="s">
        <v>1</v>
      </c>
      <c r="F2" s="100"/>
      <c r="G2" s="101"/>
      <c r="H2" s="99" t="s">
        <v>25</v>
      </c>
      <c r="I2" s="100"/>
      <c r="J2" s="101"/>
      <c r="K2" s="99" t="s">
        <v>3</v>
      </c>
      <c r="L2" s="100"/>
      <c r="M2" s="101"/>
      <c r="N2" s="102" t="s">
        <v>4</v>
      </c>
      <c r="O2" s="100"/>
      <c r="P2" s="100"/>
    </row>
    <row r="3" spans="1:16" ht="33.75" customHeight="1" x14ac:dyDescent="0.2">
      <c r="A3" s="34"/>
      <c r="B3" s="17" t="s">
        <v>24</v>
      </c>
      <c r="C3" s="18" t="s">
        <v>23</v>
      </c>
      <c r="D3" s="19" t="s">
        <v>5</v>
      </c>
      <c r="E3" s="17" t="s">
        <v>24</v>
      </c>
      <c r="F3" s="18" t="s">
        <v>23</v>
      </c>
      <c r="G3" s="19" t="s">
        <v>5</v>
      </c>
      <c r="H3" s="17" t="s">
        <v>24</v>
      </c>
      <c r="I3" s="18" t="s">
        <v>23</v>
      </c>
      <c r="J3" s="19" t="s">
        <v>5</v>
      </c>
      <c r="K3" s="17" t="s">
        <v>24</v>
      </c>
      <c r="L3" s="18" t="s">
        <v>23</v>
      </c>
      <c r="M3" s="19" t="s">
        <v>5</v>
      </c>
      <c r="N3" s="17" t="s">
        <v>24</v>
      </c>
      <c r="O3" s="18" t="s">
        <v>23</v>
      </c>
      <c r="P3" s="19" t="s">
        <v>5</v>
      </c>
    </row>
    <row r="4" spans="1:16" ht="24.95" customHeight="1" x14ac:dyDescent="0.2">
      <c r="A4" s="50" t="s">
        <v>6</v>
      </c>
      <c r="B4" s="12">
        <f>'Fall 2022 Split'!B4</f>
        <v>2549</v>
      </c>
      <c r="C4" s="12">
        <f>'Fall 2022 Split'!C4</f>
        <v>922</v>
      </c>
      <c r="D4" s="13">
        <f>'Fall 2022 Split'!D4</f>
        <v>3471</v>
      </c>
      <c r="E4" s="12">
        <f>'Fall 2022 Split'!E4</f>
        <v>487</v>
      </c>
      <c r="F4" s="12">
        <f>'Fall 2022 Split'!F4</f>
        <v>331</v>
      </c>
      <c r="G4" s="13">
        <f>'Fall 2022 Split'!G4</f>
        <v>818</v>
      </c>
      <c r="H4" s="12">
        <f>'Fall 2022 Split'!Q4</f>
        <v>6007</v>
      </c>
      <c r="I4" s="12">
        <f>'Fall 2022 Split'!R4</f>
        <v>962</v>
      </c>
      <c r="J4" s="13">
        <f>'Fall 2022 Split'!S4</f>
        <v>6969</v>
      </c>
      <c r="K4" s="12">
        <f>'Fall 2022 Split'!T4</f>
        <v>0</v>
      </c>
      <c r="L4" s="12">
        <f>'Fall 2022 Split'!U4</f>
        <v>0</v>
      </c>
      <c r="M4" s="13">
        <f>'Fall 2022 Split'!V4</f>
        <v>0</v>
      </c>
      <c r="N4" s="11">
        <f>'Fall 2022 Split'!W4</f>
        <v>9044</v>
      </c>
      <c r="O4" s="11">
        <f>'Fall 2022 Split'!X4</f>
        <v>2217</v>
      </c>
      <c r="P4" s="15">
        <f>'Fall 2022 Split'!Y4</f>
        <v>11261</v>
      </c>
    </row>
    <row r="5" spans="1:16" ht="24.95" customHeight="1" x14ac:dyDescent="0.2">
      <c r="A5" s="46" t="s">
        <v>7</v>
      </c>
      <c r="B5" s="35">
        <f>'Fall 2022 Split'!B5</f>
        <v>1641</v>
      </c>
      <c r="C5" s="36">
        <f>'Fall 2022 Split'!C5</f>
        <v>714</v>
      </c>
      <c r="D5" s="44">
        <f>'Fall 2022 Split'!D5</f>
        <v>2355</v>
      </c>
      <c r="E5" s="36">
        <f>'Fall 2022 Split'!E5</f>
        <v>466</v>
      </c>
      <c r="F5" s="36">
        <f>'Fall 2022 Split'!F5</f>
        <v>305</v>
      </c>
      <c r="G5" s="45">
        <f>'Fall 2022 Split'!G5</f>
        <v>771</v>
      </c>
      <c r="H5" s="35">
        <f>'Fall 2022 Split'!Q5</f>
        <v>4979</v>
      </c>
      <c r="I5" s="36">
        <f>'Fall 2022 Split'!R5</f>
        <v>930</v>
      </c>
      <c r="J5" s="44">
        <f>'Fall 2022 Split'!S5</f>
        <v>5909</v>
      </c>
      <c r="K5" s="35">
        <f>'Fall 2022 Split'!T5</f>
        <v>0</v>
      </c>
      <c r="L5" s="36">
        <f>'Fall 2022 Split'!U5</f>
        <v>0</v>
      </c>
      <c r="M5" s="44">
        <f>'Fall 2022 Split'!V5</f>
        <v>0</v>
      </c>
      <c r="N5" s="36">
        <f>'Fall 2022 Split'!W5</f>
        <v>7087</v>
      </c>
      <c r="O5" s="36">
        <f>'Fall 2022 Split'!X5</f>
        <v>1951</v>
      </c>
      <c r="P5" s="45">
        <f>'Fall 2022 Split'!Y5</f>
        <v>9038</v>
      </c>
    </row>
    <row r="6" spans="1:16" ht="24.95" customHeight="1" x14ac:dyDescent="0.2">
      <c r="A6" s="47" t="s">
        <v>8</v>
      </c>
      <c r="B6" s="35">
        <f>'Fall 2022 Split'!B6</f>
        <v>1163</v>
      </c>
      <c r="C6" s="36">
        <f>'Fall 2022 Split'!C6</f>
        <v>4</v>
      </c>
      <c r="D6" s="44">
        <f>'Fall 2022 Split'!D6</f>
        <v>1167</v>
      </c>
      <c r="E6" s="36">
        <f>'Fall 2022 Split'!E6</f>
        <v>271</v>
      </c>
      <c r="F6" s="36">
        <f>'Fall 2022 Split'!F6</f>
        <v>11</v>
      </c>
      <c r="G6" s="45">
        <f>'Fall 2022 Split'!G6</f>
        <v>282</v>
      </c>
      <c r="H6" s="35">
        <f>'Fall 2022 Split'!Q6</f>
        <v>2865</v>
      </c>
      <c r="I6" s="36">
        <f>'Fall 2022 Split'!R6</f>
        <v>52</v>
      </c>
      <c r="J6" s="44">
        <f>'Fall 2022 Split'!S6</f>
        <v>2917</v>
      </c>
      <c r="K6" s="35">
        <f>'Fall 2022 Split'!T6</f>
        <v>0</v>
      </c>
      <c r="L6" s="36">
        <f>'Fall 2022 Split'!U6</f>
        <v>0</v>
      </c>
      <c r="M6" s="44">
        <f>'Fall 2022 Split'!V6</f>
        <v>0</v>
      </c>
      <c r="N6" s="36">
        <f>'Fall 2022 Split'!W6</f>
        <v>4299</v>
      </c>
      <c r="O6" s="36">
        <f>'Fall 2022 Split'!X6</f>
        <v>67</v>
      </c>
      <c r="P6" s="45">
        <f>'Fall 2022 Split'!Y6</f>
        <v>4366</v>
      </c>
    </row>
    <row r="7" spans="1:16" ht="24.95" customHeight="1" x14ac:dyDescent="0.2">
      <c r="A7" s="48" t="s">
        <v>9</v>
      </c>
      <c r="B7" s="35">
        <f>'Fall 2022 Split'!B7</f>
        <v>492</v>
      </c>
      <c r="C7" s="36">
        <f>'Fall 2022 Split'!C7</f>
        <v>3</v>
      </c>
      <c r="D7" s="44">
        <f>'Fall 2022 Split'!D7</f>
        <v>495</v>
      </c>
      <c r="E7" s="35">
        <f>'Fall 2022 Split'!E7</f>
        <v>75</v>
      </c>
      <c r="F7" s="36">
        <f>'Fall 2022 Split'!F7</f>
        <v>6</v>
      </c>
      <c r="G7" s="45">
        <f>'Fall 2022 Split'!G7</f>
        <v>81</v>
      </c>
      <c r="H7" s="35">
        <f>'Fall 2022 Split'!Q7</f>
        <v>718</v>
      </c>
      <c r="I7" s="36">
        <f>'Fall 2022 Split'!R7</f>
        <v>7</v>
      </c>
      <c r="J7" s="44">
        <f>'Fall 2022 Split'!S7</f>
        <v>725</v>
      </c>
      <c r="K7" s="36">
        <f>'Fall 2022 Split'!T7</f>
        <v>0</v>
      </c>
      <c r="L7" s="36">
        <f>'Fall 2022 Split'!U7</f>
        <v>0</v>
      </c>
      <c r="M7" s="44">
        <f>'Fall 2022 Split'!V7</f>
        <v>0</v>
      </c>
      <c r="N7" s="36">
        <f>'Fall 2022 Split'!W7</f>
        <v>1285</v>
      </c>
      <c r="O7" s="36">
        <f>'Fall 2022 Split'!X7</f>
        <v>16</v>
      </c>
      <c r="P7" s="45">
        <f>'Fall 2022 Split'!Y7</f>
        <v>1301</v>
      </c>
    </row>
    <row r="8" spans="1:16" ht="24.95" customHeight="1" x14ac:dyDescent="0.2">
      <c r="A8" s="48" t="s">
        <v>10</v>
      </c>
      <c r="B8" s="35">
        <f>'Fall 2022 Split'!B8</f>
        <v>361</v>
      </c>
      <c r="C8" s="36">
        <f>'Fall 2022 Split'!C8</f>
        <v>0</v>
      </c>
      <c r="D8" s="44">
        <f>'Fall 2022 Split'!D8</f>
        <v>361</v>
      </c>
      <c r="E8" s="35">
        <f>'Fall 2022 Split'!E8</f>
        <v>92</v>
      </c>
      <c r="F8" s="36">
        <f>'Fall 2022 Split'!F8</f>
        <v>4</v>
      </c>
      <c r="G8" s="45">
        <f>'Fall 2022 Split'!G8</f>
        <v>96</v>
      </c>
      <c r="H8" s="35">
        <f>'Fall 2022 Split'!Q8</f>
        <v>924</v>
      </c>
      <c r="I8" s="36">
        <f>'Fall 2022 Split'!R8</f>
        <v>14</v>
      </c>
      <c r="J8" s="44">
        <f>'Fall 2022 Split'!S8</f>
        <v>938</v>
      </c>
      <c r="K8" s="36">
        <f>'Fall 2022 Split'!T8</f>
        <v>0</v>
      </c>
      <c r="L8" s="36">
        <f>'Fall 2022 Split'!U8</f>
        <v>0</v>
      </c>
      <c r="M8" s="44">
        <f>'Fall 2022 Split'!V8</f>
        <v>0</v>
      </c>
      <c r="N8" s="36">
        <f>'Fall 2022 Split'!W8</f>
        <v>1377</v>
      </c>
      <c r="O8" s="36">
        <f>'Fall 2022 Split'!X8</f>
        <v>18</v>
      </c>
      <c r="P8" s="45">
        <f>'Fall 2022 Split'!Y8</f>
        <v>1395</v>
      </c>
    </row>
    <row r="9" spans="1:16" ht="24.95" customHeight="1" x14ac:dyDescent="0.2">
      <c r="A9" s="48" t="s">
        <v>11</v>
      </c>
      <c r="B9" s="35">
        <f>'Fall 2022 Split'!B9</f>
        <v>310</v>
      </c>
      <c r="C9" s="36">
        <f>'Fall 2022 Split'!C9</f>
        <v>1</v>
      </c>
      <c r="D9" s="44">
        <f>'Fall 2022 Split'!D9</f>
        <v>311</v>
      </c>
      <c r="E9" s="35">
        <f>'Fall 2022 Split'!E9</f>
        <v>104</v>
      </c>
      <c r="F9" s="36">
        <f>'Fall 2022 Split'!F9</f>
        <v>1</v>
      </c>
      <c r="G9" s="45">
        <f>'Fall 2022 Split'!G9</f>
        <v>105</v>
      </c>
      <c r="H9" s="35">
        <f>'Fall 2022 Split'!Q9</f>
        <v>1223</v>
      </c>
      <c r="I9" s="36">
        <f>'Fall 2022 Split'!R9</f>
        <v>31</v>
      </c>
      <c r="J9" s="44">
        <f>'Fall 2022 Split'!S9</f>
        <v>1254</v>
      </c>
      <c r="K9" s="36">
        <f>'Fall 2022 Split'!T9</f>
        <v>0</v>
      </c>
      <c r="L9" s="36">
        <f>'Fall 2022 Split'!U9</f>
        <v>0</v>
      </c>
      <c r="M9" s="44">
        <f>'Fall 2022 Split'!V9</f>
        <v>0</v>
      </c>
      <c r="N9" s="36">
        <f>'Fall 2022 Split'!W9</f>
        <v>1637</v>
      </c>
      <c r="O9" s="36">
        <f>'Fall 2022 Split'!X9</f>
        <v>33</v>
      </c>
      <c r="P9" s="45">
        <f>'Fall 2022 Split'!Y9</f>
        <v>1670</v>
      </c>
    </row>
    <row r="10" spans="1:16" ht="24.95" customHeight="1" x14ac:dyDescent="0.2">
      <c r="A10" s="47" t="s">
        <v>12</v>
      </c>
      <c r="B10" s="35">
        <f>'Fall 2022 Split'!B10</f>
        <v>478</v>
      </c>
      <c r="C10" s="36">
        <f>'Fall 2022 Split'!C10</f>
        <v>710</v>
      </c>
      <c r="D10" s="44">
        <f>'Fall 2022 Split'!D10</f>
        <v>1188</v>
      </c>
      <c r="E10" s="36">
        <f>'Fall 2022 Split'!E10</f>
        <v>195</v>
      </c>
      <c r="F10" s="36">
        <f>'Fall 2022 Split'!F10</f>
        <v>294</v>
      </c>
      <c r="G10" s="45">
        <f>'Fall 2022 Split'!G10</f>
        <v>489</v>
      </c>
      <c r="H10" s="35">
        <f>'Fall 2022 Split'!Q10</f>
        <v>2115</v>
      </c>
      <c r="I10" s="36">
        <f>'Fall 2022 Split'!R10</f>
        <v>880</v>
      </c>
      <c r="J10" s="44">
        <f>'Fall 2022 Split'!S10</f>
        <v>2995</v>
      </c>
      <c r="K10" s="35">
        <f>'Fall 2022 Split'!T10</f>
        <v>0</v>
      </c>
      <c r="L10" s="36">
        <f>'Fall 2022 Split'!U10</f>
        <v>0</v>
      </c>
      <c r="M10" s="44">
        <f>'Fall 2022 Split'!V10</f>
        <v>0</v>
      </c>
      <c r="N10" s="36">
        <f>'Fall 2022 Split'!W10</f>
        <v>2788</v>
      </c>
      <c r="O10" s="36">
        <f>'Fall 2022 Split'!X10</f>
        <v>1884</v>
      </c>
      <c r="P10" s="45">
        <f>'Fall 2022 Split'!Y10</f>
        <v>4672</v>
      </c>
    </row>
    <row r="11" spans="1:16" ht="24.95" customHeight="1" x14ac:dyDescent="0.2">
      <c r="A11" s="48" t="s">
        <v>13</v>
      </c>
      <c r="B11" s="35">
        <f>'Fall 2022 Split'!B11</f>
        <v>478</v>
      </c>
      <c r="C11" s="36">
        <f>'Fall 2022 Split'!C11</f>
        <v>3</v>
      </c>
      <c r="D11" s="44">
        <f>'Fall 2022 Split'!D11</f>
        <v>481</v>
      </c>
      <c r="E11" s="35">
        <f>'Fall 2022 Split'!E11</f>
        <v>190</v>
      </c>
      <c r="F11" s="36">
        <f>'Fall 2022 Split'!F11</f>
        <v>24</v>
      </c>
      <c r="G11" s="45">
        <f>'Fall 2022 Split'!G11</f>
        <v>214</v>
      </c>
      <c r="H11" s="35">
        <f>'Fall 2022 Split'!Q11</f>
        <v>1863</v>
      </c>
      <c r="I11" s="36">
        <f>'Fall 2022 Split'!R11</f>
        <v>9</v>
      </c>
      <c r="J11" s="44">
        <f>'Fall 2022 Split'!S11</f>
        <v>1872</v>
      </c>
      <c r="K11" s="36">
        <f>'Fall 2022 Split'!T11</f>
        <v>0</v>
      </c>
      <c r="L11" s="36">
        <f>'Fall 2022 Split'!U11</f>
        <v>0</v>
      </c>
      <c r="M11" s="44">
        <f>'Fall 2022 Split'!V11</f>
        <v>0</v>
      </c>
      <c r="N11" s="36">
        <f>'Fall 2022 Split'!W11</f>
        <v>2531</v>
      </c>
      <c r="O11" s="36">
        <f>'Fall 2022 Split'!X11</f>
        <v>36</v>
      </c>
      <c r="P11" s="45">
        <f>'Fall 2022 Split'!Y11</f>
        <v>2567</v>
      </c>
    </row>
    <row r="12" spans="1:16" ht="24.95" customHeight="1" x14ac:dyDescent="0.2">
      <c r="A12" s="48" t="s">
        <v>14</v>
      </c>
      <c r="B12" s="35">
        <f>'Fall 2022 Split'!B12</f>
        <v>0</v>
      </c>
      <c r="C12" s="36">
        <f>'Fall 2022 Split'!C12</f>
        <v>707</v>
      </c>
      <c r="D12" s="44">
        <f>'Fall 2022 Split'!D12</f>
        <v>707</v>
      </c>
      <c r="E12" s="35">
        <f>'Fall 2022 Split'!E12</f>
        <v>5</v>
      </c>
      <c r="F12" s="36">
        <f>'Fall 2022 Split'!F12</f>
        <v>270</v>
      </c>
      <c r="G12" s="45">
        <f>'Fall 2022 Split'!G12</f>
        <v>275</v>
      </c>
      <c r="H12" s="35">
        <f>'Fall 2022 Split'!Q12</f>
        <v>252</v>
      </c>
      <c r="I12" s="36">
        <f>'Fall 2022 Split'!R12</f>
        <v>871</v>
      </c>
      <c r="J12" s="44">
        <f>'Fall 2022 Split'!S12</f>
        <v>1123</v>
      </c>
      <c r="K12" s="36">
        <f>'Fall 2022 Split'!T12</f>
        <v>0</v>
      </c>
      <c r="L12" s="36">
        <f>'Fall 2022 Split'!U12</f>
        <v>0</v>
      </c>
      <c r="M12" s="44">
        <f>'Fall 2022 Split'!V12</f>
        <v>0</v>
      </c>
      <c r="N12" s="36">
        <f>'Fall 2022 Split'!W12</f>
        <v>257</v>
      </c>
      <c r="O12" s="36">
        <f>'Fall 2022 Split'!X12</f>
        <v>1848</v>
      </c>
      <c r="P12" s="45">
        <f>'Fall 2022 Split'!Y12</f>
        <v>2105</v>
      </c>
    </row>
    <row r="13" spans="1:16" ht="24.95" customHeight="1" x14ac:dyDescent="0.2">
      <c r="A13" s="49" t="s">
        <v>21</v>
      </c>
      <c r="B13" s="35">
        <f>'Fall 2022 Split'!B13</f>
        <v>908</v>
      </c>
      <c r="C13" s="36">
        <f>'Fall 2022 Split'!C13</f>
        <v>208</v>
      </c>
      <c r="D13" s="44">
        <f>'Fall 2022 Split'!D13</f>
        <v>1116</v>
      </c>
      <c r="E13" s="35">
        <f>'Fall 2022 Split'!E13</f>
        <v>21</v>
      </c>
      <c r="F13" s="36">
        <f>'Fall 2022 Split'!F13</f>
        <v>26</v>
      </c>
      <c r="G13" s="45">
        <f>'Fall 2022 Split'!G13</f>
        <v>47</v>
      </c>
      <c r="H13" s="35">
        <f>'Fall 2022 Split'!Q13</f>
        <v>1028</v>
      </c>
      <c r="I13" s="36">
        <f>'Fall 2022 Split'!R13</f>
        <v>32</v>
      </c>
      <c r="J13" s="44">
        <f>'Fall 2022 Split'!S13</f>
        <v>1060</v>
      </c>
      <c r="K13" s="36">
        <f>'Fall 2022 Split'!T13</f>
        <v>0</v>
      </c>
      <c r="L13" s="36">
        <f>'Fall 2022 Split'!U13</f>
        <v>0</v>
      </c>
      <c r="M13" s="44">
        <f>'Fall 2022 Split'!V13</f>
        <v>0</v>
      </c>
      <c r="N13" s="36">
        <f>'Fall 2022 Split'!W13</f>
        <v>1957</v>
      </c>
      <c r="O13" s="36">
        <f>'Fall 2022 Split'!X13</f>
        <v>266</v>
      </c>
      <c r="P13" s="45">
        <f>'Fall 2022 Split'!Y13</f>
        <v>2223</v>
      </c>
    </row>
    <row r="14" spans="1:16" ht="24.95" customHeight="1" x14ac:dyDescent="0.2">
      <c r="A14" s="50" t="s">
        <v>15</v>
      </c>
      <c r="B14" s="12">
        <f>'Fall 2022 Split'!B14</f>
        <v>5357</v>
      </c>
      <c r="C14" s="12">
        <f>'Fall 2022 Split'!C14</f>
        <v>526</v>
      </c>
      <c r="D14" s="13">
        <f>'Fall 2022 Split'!D14</f>
        <v>5883</v>
      </c>
      <c r="E14" s="12">
        <f>'Fall 2022 Split'!E14</f>
        <v>706</v>
      </c>
      <c r="F14" s="12">
        <f>'Fall 2022 Split'!F14</f>
        <v>116</v>
      </c>
      <c r="G14" s="13">
        <f>'Fall 2022 Split'!G14</f>
        <v>822</v>
      </c>
      <c r="H14" s="12">
        <f>'Fall 2022 Split'!Q14</f>
        <v>7023</v>
      </c>
      <c r="I14" s="12">
        <f>'Fall 2022 Split'!R14</f>
        <v>280</v>
      </c>
      <c r="J14" s="13">
        <f>'Fall 2022 Split'!S14</f>
        <v>7303</v>
      </c>
      <c r="K14" s="12">
        <f>'Fall 2022 Split'!T14</f>
        <v>533</v>
      </c>
      <c r="L14" s="12">
        <f>'Fall 2022 Split'!U14</f>
        <v>13</v>
      </c>
      <c r="M14" s="13">
        <f>'Fall 2022 Split'!V14</f>
        <v>546</v>
      </c>
      <c r="N14" s="11">
        <f>'Fall 2022 Split'!W14</f>
        <v>13619</v>
      </c>
      <c r="O14" s="11">
        <f>'Fall 2022 Split'!X14</f>
        <v>935</v>
      </c>
      <c r="P14" s="15">
        <f>'Fall 2022 Split'!Y14</f>
        <v>14554</v>
      </c>
    </row>
    <row r="15" spans="1:16" ht="24.95" customHeight="1" x14ac:dyDescent="0.2">
      <c r="A15" s="47" t="s">
        <v>17</v>
      </c>
      <c r="B15" s="35">
        <f>'Fall 2022 Split'!B15</f>
        <v>44</v>
      </c>
      <c r="C15" s="36">
        <f>'Fall 2022 Split'!C15</f>
        <v>0</v>
      </c>
      <c r="D15" s="44">
        <f>'Fall 2022 Split'!D15</f>
        <v>44</v>
      </c>
      <c r="E15" s="35">
        <f>'Fall 2022 Split'!E15</f>
        <v>14</v>
      </c>
      <c r="F15" s="36">
        <f>'Fall 2022 Split'!F15</f>
        <v>2</v>
      </c>
      <c r="G15" s="45">
        <f>'Fall 2022 Split'!G15</f>
        <v>16</v>
      </c>
      <c r="H15" s="36">
        <f>'Fall 2022 Split'!Q15</f>
        <v>43</v>
      </c>
      <c r="I15" s="36">
        <f>'Fall 2022 Split'!R15</f>
        <v>1</v>
      </c>
      <c r="J15" s="44">
        <f>'Fall 2022 Split'!S15</f>
        <v>44</v>
      </c>
      <c r="K15" s="36">
        <f>'Fall 2022 Split'!T15</f>
        <v>50</v>
      </c>
      <c r="L15" s="36">
        <f>'Fall 2022 Split'!U15</f>
        <v>0</v>
      </c>
      <c r="M15" s="44">
        <f>'Fall 2022 Split'!V15</f>
        <v>50</v>
      </c>
      <c r="N15" s="36">
        <f>'Fall 2022 Split'!W15</f>
        <v>151</v>
      </c>
      <c r="O15" s="38">
        <f>'Fall 2022 Split'!X15</f>
        <v>3</v>
      </c>
      <c r="P15" s="45">
        <f>'Fall 2022 Split'!Y15</f>
        <v>154</v>
      </c>
    </row>
    <row r="16" spans="1:16" ht="24.95" customHeight="1" x14ac:dyDescent="0.2">
      <c r="A16" s="47" t="s">
        <v>18</v>
      </c>
      <c r="B16" s="35">
        <f>'Fall 2022 Split'!B16</f>
        <v>5313</v>
      </c>
      <c r="C16" s="36">
        <f>'Fall 2022 Split'!C16</f>
        <v>526</v>
      </c>
      <c r="D16" s="44">
        <f>'Fall 2022 Split'!D16</f>
        <v>5839</v>
      </c>
      <c r="E16" s="35">
        <f>'Fall 2022 Split'!E16</f>
        <v>692</v>
      </c>
      <c r="F16" s="36">
        <f>'Fall 2022 Split'!F16</f>
        <v>114</v>
      </c>
      <c r="G16" s="45">
        <f>'Fall 2022 Split'!G16</f>
        <v>806</v>
      </c>
      <c r="H16" s="36">
        <f>'Fall 2022 Split'!Q16</f>
        <v>6980</v>
      </c>
      <c r="I16" s="38">
        <f>'Fall 2022 Split'!R16</f>
        <v>279</v>
      </c>
      <c r="J16" s="45">
        <f>'Fall 2022 Split'!S16</f>
        <v>7259</v>
      </c>
      <c r="K16" s="36">
        <f>'Fall 2022 Split'!T16</f>
        <v>483</v>
      </c>
      <c r="L16" s="36">
        <f>'Fall 2022 Split'!U16</f>
        <v>13</v>
      </c>
      <c r="M16" s="44">
        <f>'Fall 2022 Split'!V16</f>
        <v>496</v>
      </c>
      <c r="N16" s="36">
        <f>'Fall 2022 Split'!W16</f>
        <v>13468</v>
      </c>
      <c r="O16" s="38">
        <f>'Fall 2022 Split'!X16</f>
        <v>932</v>
      </c>
      <c r="P16" s="45">
        <f>'Fall 2022 Split'!Y16</f>
        <v>14400</v>
      </c>
    </row>
    <row r="17" spans="1:16" ht="24.95" hidden="1" customHeight="1" x14ac:dyDescent="0.2">
      <c r="A17" s="69" t="s">
        <v>27</v>
      </c>
      <c r="B17" s="64">
        <f>'Fall 2022 Split'!B17</f>
        <v>0</v>
      </c>
      <c r="C17" s="65">
        <f>'Fall 2022 Split'!C17</f>
        <v>0</v>
      </c>
      <c r="D17" s="68">
        <f>'Fall 2022 Split'!D17</f>
        <v>0</v>
      </c>
      <c r="E17" s="64">
        <f>'Fall 2022 Split'!E17</f>
        <v>1</v>
      </c>
      <c r="F17" s="65">
        <f>'Fall 2022 Split'!F17</f>
        <v>1</v>
      </c>
      <c r="G17" s="68">
        <f>'Fall 2022 Split'!G17</f>
        <v>2</v>
      </c>
      <c r="H17" s="65">
        <f>'Fall 2022 Split'!Q17</f>
        <v>1815</v>
      </c>
      <c r="I17" s="65">
        <f>'Fall 2022 Split'!R17</f>
        <v>71</v>
      </c>
      <c r="J17" s="68">
        <f>'Fall 2022 Split'!S17</f>
        <v>1886</v>
      </c>
      <c r="K17" s="65">
        <f>'Fall 2022 Split'!T17</f>
        <v>0</v>
      </c>
      <c r="L17" s="65">
        <f>'Fall 2022 Split'!U17</f>
        <v>0</v>
      </c>
      <c r="M17" s="68">
        <f>'Fall 2022 Split'!V17</f>
        <v>0</v>
      </c>
      <c r="N17" s="65">
        <f>'Fall 2022 Split'!W17</f>
        <v>1816</v>
      </c>
      <c r="O17" s="71">
        <f>'Fall 2022 Split'!X17</f>
        <v>72</v>
      </c>
      <c r="P17" s="67">
        <f>'Fall 2022 Split'!Y17</f>
        <v>1888</v>
      </c>
    </row>
    <row r="18" spans="1:16" ht="24.95" hidden="1" customHeight="1" x14ac:dyDescent="0.2">
      <c r="A18" s="69" t="s">
        <v>28</v>
      </c>
      <c r="B18" s="70">
        <f>'Fall 2022 Split'!B18</f>
        <v>5313</v>
      </c>
      <c r="C18" s="66">
        <f>'Fall 2022 Split'!C18</f>
        <v>526</v>
      </c>
      <c r="D18" s="68">
        <f>'Fall 2022 Split'!D18</f>
        <v>5839</v>
      </c>
      <c r="E18" s="64">
        <f>'Fall 2022 Split'!E18</f>
        <v>691</v>
      </c>
      <c r="F18" s="65">
        <f>'Fall 2022 Split'!F18</f>
        <v>113</v>
      </c>
      <c r="G18" s="68">
        <f>'Fall 2022 Split'!G18</f>
        <v>804</v>
      </c>
      <c r="H18" s="65">
        <f>'Fall 2022 Split'!Q18</f>
        <v>5165</v>
      </c>
      <c r="I18" s="65">
        <f>'Fall 2022 Split'!R18</f>
        <v>208</v>
      </c>
      <c r="J18" s="68">
        <f>'Fall 2022 Split'!S18</f>
        <v>5373</v>
      </c>
      <c r="K18" s="65">
        <f>'Fall 2022 Split'!T18</f>
        <v>483</v>
      </c>
      <c r="L18" s="65">
        <f>'Fall 2022 Split'!U18</f>
        <v>13</v>
      </c>
      <c r="M18" s="68">
        <f>'Fall 2022 Split'!V18</f>
        <v>496</v>
      </c>
      <c r="N18" s="65">
        <f>'Fall 2022 Split'!W18</f>
        <v>11652</v>
      </c>
      <c r="O18" s="71">
        <f>'Fall 2022 Split'!X18</f>
        <v>860</v>
      </c>
      <c r="P18" s="67">
        <f>'Fall 2022 Split'!Y18</f>
        <v>12512</v>
      </c>
    </row>
    <row r="19" spans="1:16" ht="24.95" customHeight="1" x14ac:dyDescent="0.2">
      <c r="A19" s="7" t="s">
        <v>16</v>
      </c>
      <c r="B19" s="2">
        <f>'Fall 2022 Split'!B19</f>
        <v>7906</v>
      </c>
      <c r="C19" s="3">
        <f>'Fall 2022 Split'!C19</f>
        <v>1448</v>
      </c>
      <c r="D19" s="4">
        <f>'Fall 2022 Split'!D19</f>
        <v>9354</v>
      </c>
      <c r="E19" s="3">
        <f>'Fall 2022 Split'!E19</f>
        <v>1193</v>
      </c>
      <c r="F19" s="3">
        <f>'Fall 2022 Split'!F19</f>
        <v>447</v>
      </c>
      <c r="G19" s="4">
        <f>'Fall 2022 Split'!G19</f>
        <v>1640</v>
      </c>
      <c r="H19" s="3">
        <f>'Fall 2022 Split'!Q19</f>
        <v>13031</v>
      </c>
      <c r="I19" s="3">
        <f>'Fall 2022 Split'!R19</f>
        <v>1244</v>
      </c>
      <c r="J19" s="4">
        <f>'Fall 2022 Split'!S19</f>
        <v>14275</v>
      </c>
      <c r="K19" s="3">
        <f>'Fall 2022 Split'!T19</f>
        <v>533</v>
      </c>
      <c r="L19" s="3">
        <f>'Fall 2022 Split'!U19</f>
        <v>13</v>
      </c>
      <c r="M19" s="4">
        <f>'Fall 2022 Split'!V19</f>
        <v>546</v>
      </c>
      <c r="N19" s="3">
        <f>'Fall 2022 Split'!W19</f>
        <v>22663</v>
      </c>
      <c r="O19" s="3">
        <f>'Fall 2022 Split'!X19</f>
        <v>3152</v>
      </c>
      <c r="P19" s="5">
        <f>'Fall 2022 Split'!Y19</f>
        <v>25815</v>
      </c>
    </row>
    <row r="20" spans="1:16" ht="21.75" customHeight="1" x14ac:dyDescent="0.2">
      <c r="A20" s="23"/>
      <c r="B20" s="2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21.75" customHeight="1" x14ac:dyDescent="0.2">
      <c r="A21" s="43"/>
      <c r="B21" s="25"/>
      <c r="C21" s="23"/>
      <c r="D21" s="23"/>
      <c r="E21" s="23"/>
      <c r="F21" s="23"/>
      <c r="G21" s="23"/>
      <c r="H21" s="23"/>
      <c r="I21" s="23"/>
      <c r="J21" s="23"/>
      <c r="K21" s="42"/>
      <c r="L21" s="42"/>
      <c r="M21" s="23"/>
      <c r="N21" s="23"/>
      <c r="O21" s="23"/>
      <c r="P21" s="23"/>
    </row>
    <row r="22" spans="1:16" ht="21.7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21.7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mergeCells count="6">
    <mergeCell ref="A1:P1"/>
    <mergeCell ref="K2:M2"/>
    <mergeCell ref="N2:P2"/>
    <mergeCell ref="B2:D2"/>
    <mergeCell ref="E2:G2"/>
    <mergeCell ref="H2:J2"/>
  </mergeCells>
  <pageMargins left="0.7" right="0.7" top="0.75" bottom="0.75" header="0.3" footer="0.3"/>
  <pageSetup paperSize="5" scale="6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5"/>
  <sheetViews>
    <sheetView tabSelected="1" view="pageBreakPreview" zoomScale="90" zoomScaleNormal="90" zoomScaleSheetLayoutView="90" workbookViewId="0">
      <selection sqref="A1:Y1"/>
    </sheetView>
  </sheetViews>
  <sheetFormatPr defaultColWidth="9.140625" defaultRowHeight="21.75" customHeight="1" x14ac:dyDescent="0.2"/>
  <cols>
    <col min="1" max="1" width="56.7109375" style="1" customWidth="1"/>
    <col min="2" max="10" width="8.28515625" style="1" customWidth="1"/>
    <col min="11" max="13" width="8.42578125" style="1" customWidth="1"/>
    <col min="14" max="16" width="8.140625" style="1" customWidth="1"/>
    <col min="17" max="19" width="8.42578125" style="1" customWidth="1"/>
    <col min="20" max="22" width="8.140625" style="1" customWidth="1"/>
    <col min="23" max="25" width="8.42578125" style="1" customWidth="1"/>
    <col min="26" max="16384" width="9.140625" style="1"/>
  </cols>
  <sheetData>
    <row r="1" spans="1:25" ht="28.5" customHeight="1" x14ac:dyDescent="0.2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s="79" customFormat="1" ht="47.25" customHeight="1" thickBot="1" x14ac:dyDescent="0.25">
      <c r="A2" s="6"/>
      <c r="B2" s="102" t="s">
        <v>0</v>
      </c>
      <c r="C2" s="100"/>
      <c r="D2" s="101"/>
      <c r="E2" s="102" t="s">
        <v>1</v>
      </c>
      <c r="F2" s="100"/>
      <c r="G2" s="101"/>
      <c r="H2" s="102" t="s">
        <v>19</v>
      </c>
      <c r="I2" s="100"/>
      <c r="J2" s="101"/>
      <c r="K2" s="102" t="s">
        <v>20</v>
      </c>
      <c r="L2" s="100"/>
      <c r="M2" s="101"/>
      <c r="N2" s="102" t="s">
        <v>31</v>
      </c>
      <c r="O2" s="100"/>
      <c r="P2" s="101"/>
      <c r="Q2" s="99" t="s">
        <v>25</v>
      </c>
      <c r="R2" s="100"/>
      <c r="S2" s="101"/>
      <c r="T2" s="99" t="s">
        <v>3</v>
      </c>
      <c r="U2" s="100"/>
      <c r="V2" s="101"/>
      <c r="W2" s="102" t="s">
        <v>4</v>
      </c>
      <c r="X2" s="100"/>
      <c r="Y2" s="100"/>
    </row>
    <row r="3" spans="1:25" ht="33.75" customHeight="1" x14ac:dyDescent="0.2">
      <c r="A3" s="34"/>
      <c r="B3" s="17" t="s">
        <v>24</v>
      </c>
      <c r="C3" s="18" t="s">
        <v>23</v>
      </c>
      <c r="D3" s="19" t="s">
        <v>5</v>
      </c>
      <c r="E3" s="17" t="s">
        <v>24</v>
      </c>
      <c r="F3" s="18" t="s">
        <v>23</v>
      </c>
      <c r="G3" s="19" t="s">
        <v>5</v>
      </c>
      <c r="H3" s="17" t="s">
        <v>24</v>
      </c>
      <c r="I3" s="18" t="s">
        <v>23</v>
      </c>
      <c r="J3" s="19" t="s">
        <v>5</v>
      </c>
      <c r="K3" s="17" t="s">
        <v>24</v>
      </c>
      <c r="L3" s="18" t="s">
        <v>23</v>
      </c>
      <c r="M3" s="19" t="s">
        <v>5</v>
      </c>
      <c r="N3" s="17" t="s">
        <v>24</v>
      </c>
      <c r="O3" s="18" t="s">
        <v>23</v>
      </c>
      <c r="P3" s="19" t="s">
        <v>5</v>
      </c>
      <c r="Q3" s="17" t="s">
        <v>24</v>
      </c>
      <c r="R3" s="18" t="s">
        <v>23</v>
      </c>
      <c r="S3" s="19" t="s">
        <v>5</v>
      </c>
      <c r="T3" s="17" t="s">
        <v>24</v>
      </c>
      <c r="U3" s="18" t="s">
        <v>23</v>
      </c>
      <c r="V3" s="19" t="s">
        <v>5</v>
      </c>
      <c r="W3" s="17" t="s">
        <v>24</v>
      </c>
      <c r="X3" s="18" t="s">
        <v>23</v>
      </c>
      <c r="Y3" s="19" t="s">
        <v>5</v>
      </c>
    </row>
    <row r="4" spans="1:25" ht="24.95" customHeight="1" x14ac:dyDescent="0.2">
      <c r="A4" s="50" t="s">
        <v>6</v>
      </c>
      <c r="B4" s="12">
        <f>B5+B13</f>
        <v>2549</v>
      </c>
      <c r="C4" s="12">
        <f>C5+C13</f>
        <v>922</v>
      </c>
      <c r="D4" s="13">
        <f>SUM(B4:C4)</f>
        <v>3471</v>
      </c>
      <c r="E4" s="12">
        <f>E5+E13</f>
        <v>487</v>
      </c>
      <c r="F4" s="12">
        <f t="shared" ref="F4:P4" si="0">F5+F13</f>
        <v>331</v>
      </c>
      <c r="G4" s="13">
        <f>G5+G13</f>
        <v>818</v>
      </c>
      <c r="H4" s="12">
        <f>H5+H13</f>
        <v>660</v>
      </c>
      <c r="I4" s="12">
        <f t="shared" si="0"/>
        <v>466</v>
      </c>
      <c r="J4" s="13">
        <f t="shared" si="0"/>
        <v>1126</v>
      </c>
      <c r="K4" s="12">
        <f t="shared" si="0"/>
        <v>5347</v>
      </c>
      <c r="L4" s="12">
        <f t="shared" si="0"/>
        <v>496</v>
      </c>
      <c r="M4" s="13">
        <f t="shared" si="0"/>
        <v>5843</v>
      </c>
      <c r="N4" s="12">
        <f t="shared" si="0"/>
        <v>1</v>
      </c>
      <c r="O4" s="12">
        <f t="shared" si="0"/>
        <v>2</v>
      </c>
      <c r="P4" s="13">
        <f t="shared" si="0"/>
        <v>3</v>
      </c>
      <c r="Q4" s="12">
        <f t="shared" ref="Q4:S5" si="1">H4+K4</f>
        <v>6007</v>
      </c>
      <c r="R4" s="12">
        <f t="shared" si="1"/>
        <v>962</v>
      </c>
      <c r="S4" s="13">
        <f t="shared" si="1"/>
        <v>6969</v>
      </c>
      <c r="T4" s="12">
        <v>0</v>
      </c>
      <c r="U4" s="12">
        <v>0</v>
      </c>
      <c r="V4" s="13">
        <f>SUM(T4:U4)</f>
        <v>0</v>
      </c>
      <c r="W4" s="12">
        <f>SUM(B4,E4,H4,K4,N4,T4)</f>
        <v>9044</v>
      </c>
      <c r="X4" s="12">
        <f t="shared" ref="X4" si="2">SUM(C4,F4,I4,L4,O4,U4)</f>
        <v>2217</v>
      </c>
      <c r="Y4" s="13">
        <f t="shared" ref="Y4" si="3">SUM(W4:X4)</f>
        <v>11261</v>
      </c>
    </row>
    <row r="5" spans="1:25" ht="24.95" customHeight="1" x14ac:dyDescent="0.2">
      <c r="A5" s="84" t="s">
        <v>7</v>
      </c>
      <c r="B5" s="36">
        <f>B6+B10</f>
        <v>1641</v>
      </c>
      <c r="C5" s="36">
        <f>C6+C10</f>
        <v>714</v>
      </c>
      <c r="D5" s="44">
        <f>SUM(B5:C5)</f>
        <v>2355</v>
      </c>
      <c r="E5" s="36">
        <f>E6+E10</f>
        <v>466</v>
      </c>
      <c r="F5" s="36">
        <f>F6+F10</f>
        <v>305</v>
      </c>
      <c r="G5" s="44">
        <f>SUM(E5:F5)</f>
        <v>771</v>
      </c>
      <c r="H5" s="36">
        <f>H6+H10</f>
        <v>608</v>
      </c>
      <c r="I5" s="36">
        <f>I6+I10</f>
        <v>455</v>
      </c>
      <c r="J5" s="44">
        <f>SUM(H5:I5)</f>
        <v>1063</v>
      </c>
      <c r="K5" s="36">
        <f>K6+K10</f>
        <v>4371</v>
      </c>
      <c r="L5" s="36">
        <f>L6+L10</f>
        <v>475</v>
      </c>
      <c r="M5" s="44">
        <f>SUM(K5:L5)</f>
        <v>4846</v>
      </c>
      <c r="N5" s="36">
        <f>N6+N10</f>
        <v>1</v>
      </c>
      <c r="O5" s="36">
        <f>O6+O10</f>
        <v>2</v>
      </c>
      <c r="P5" s="44">
        <f>SUM(N5:O5)</f>
        <v>3</v>
      </c>
      <c r="Q5" s="36">
        <f t="shared" si="1"/>
        <v>4979</v>
      </c>
      <c r="R5" s="36">
        <f t="shared" si="1"/>
        <v>930</v>
      </c>
      <c r="S5" s="44">
        <f t="shared" si="1"/>
        <v>5909</v>
      </c>
      <c r="T5" s="35">
        <f>T6+T10</f>
        <v>0</v>
      </c>
      <c r="U5" s="36">
        <f>U6+U10</f>
        <v>0</v>
      </c>
      <c r="V5" s="44">
        <f>SUM(T5:U5)</f>
        <v>0</v>
      </c>
      <c r="W5" s="36">
        <f t="shared" ref="W5:W19" si="4">SUM(B5,E5,H5,K5,N5,T5)</f>
        <v>7087</v>
      </c>
      <c r="X5" s="36">
        <f t="shared" ref="X5:X19" si="5">SUM(C5,F5,I5,L5,O5,U5)</f>
        <v>1951</v>
      </c>
      <c r="Y5" s="44">
        <f t="shared" ref="Y5:Y12" si="6">SUM(W5:X5)</f>
        <v>9038</v>
      </c>
    </row>
    <row r="6" spans="1:25" ht="24.95" customHeight="1" x14ac:dyDescent="0.2">
      <c r="A6" s="85" t="s">
        <v>8</v>
      </c>
      <c r="B6" s="36">
        <f>SUM(B7:B9)</f>
        <v>1163</v>
      </c>
      <c r="C6" s="36">
        <f>SUM(C7:C9)</f>
        <v>4</v>
      </c>
      <c r="D6" s="44">
        <f t="shared" ref="D6:D19" si="7">SUM(B6:C6)</f>
        <v>1167</v>
      </c>
      <c r="E6" s="36">
        <f>SUM(E7:E9)</f>
        <v>271</v>
      </c>
      <c r="F6" s="36">
        <f t="shared" ref="F6:O6" si="8">SUM(F7:F9)</f>
        <v>11</v>
      </c>
      <c r="G6" s="44">
        <f t="shared" ref="G6:G19" si="9">SUM(E6:F6)</f>
        <v>282</v>
      </c>
      <c r="H6" s="36">
        <f t="shared" si="8"/>
        <v>367</v>
      </c>
      <c r="I6" s="36">
        <f t="shared" si="8"/>
        <v>0</v>
      </c>
      <c r="J6" s="44">
        <f t="shared" ref="J6:J19" si="10">SUM(H6:I6)</f>
        <v>367</v>
      </c>
      <c r="K6" s="36">
        <f t="shared" si="8"/>
        <v>2498</v>
      </c>
      <c r="L6" s="36">
        <f t="shared" si="8"/>
        <v>52</v>
      </c>
      <c r="M6" s="44">
        <f t="shared" ref="M6:M19" si="11">SUM(K6:L6)</f>
        <v>2550</v>
      </c>
      <c r="N6" s="36">
        <f t="shared" si="8"/>
        <v>0</v>
      </c>
      <c r="O6" s="36">
        <f t="shared" si="8"/>
        <v>0</v>
      </c>
      <c r="P6" s="44">
        <f t="shared" ref="P6:P19" si="12">SUM(N6:O6)</f>
        <v>0</v>
      </c>
      <c r="Q6" s="35">
        <f>H6+K6+N6</f>
        <v>2865</v>
      </c>
      <c r="R6" s="36">
        <f>I6+L6+O6</f>
        <v>52</v>
      </c>
      <c r="S6" s="44">
        <f>J6+M6+P6</f>
        <v>2917</v>
      </c>
      <c r="T6" s="35">
        <f>SUM(T7:T9)</f>
        <v>0</v>
      </c>
      <c r="U6" s="36">
        <f>SUM(U7:U9)</f>
        <v>0</v>
      </c>
      <c r="V6" s="44">
        <f t="shared" ref="V6:V10" si="13">SUM(T6:U6)</f>
        <v>0</v>
      </c>
      <c r="W6" s="35">
        <f t="shared" si="4"/>
        <v>4299</v>
      </c>
      <c r="X6" s="36">
        <f t="shared" si="5"/>
        <v>67</v>
      </c>
      <c r="Y6" s="44">
        <f t="shared" si="6"/>
        <v>4366</v>
      </c>
    </row>
    <row r="7" spans="1:25" ht="24.95" customHeight="1" x14ac:dyDescent="0.2">
      <c r="A7" s="86" t="s">
        <v>9</v>
      </c>
      <c r="B7" s="36">
        <v>492</v>
      </c>
      <c r="C7" s="36">
        <v>3</v>
      </c>
      <c r="D7" s="44">
        <f t="shared" si="7"/>
        <v>495</v>
      </c>
      <c r="E7" s="35">
        <v>75</v>
      </c>
      <c r="F7" s="36">
        <v>6</v>
      </c>
      <c r="G7" s="44">
        <f t="shared" si="9"/>
        <v>81</v>
      </c>
      <c r="H7" s="35">
        <v>118</v>
      </c>
      <c r="I7" s="36">
        <v>0</v>
      </c>
      <c r="J7" s="44">
        <f t="shared" si="10"/>
        <v>118</v>
      </c>
      <c r="K7" s="35">
        <v>600</v>
      </c>
      <c r="L7" s="36">
        <v>7</v>
      </c>
      <c r="M7" s="44">
        <f t="shared" si="11"/>
        <v>607</v>
      </c>
      <c r="N7" s="35">
        <v>0</v>
      </c>
      <c r="O7" s="36">
        <v>0</v>
      </c>
      <c r="P7" s="44">
        <f t="shared" si="12"/>
        <v>0</v>
      </c>
      <c r="Q7" s="35">
        <f t="shared" ref="Q7:Q13" si="14">H7+K7+N7</f>
        <v>718</v>
      </c>
      <c r="R7" s="36">
        <f t="shared" ref="R7:R13" si="15">I7+L7+O7</f>
        <v>7</v>
      </c>
      <c r="S7" s="44">
        <f t="shared" ref="S7:S13" si="16">J7+M7+P7</f>
        <v>725</v>
      </c>
      <c r="T7" s="36">
        <v>0</v>
      </c>
      <c r="U7" s="36">
        <v>0</v>
      </c>
      <c r="V7" s="44">
        <v>0</v>
      </c>
      <c r="W7" s="35">
        <f t="shared" si="4"/>
        <v>1285</v>
      </c>
      <c r="X7" s="36">
        <f t="shared" si="5"/>
        <v>16</v>
      </c>
      <c r="Y7" s="44">
        <f t="shared" si="6"/>
        <v>1301</v>
      </c>
    </row>
    <row r="8" spans="1:25" ht="24.95" customHeight="1" x14ac:dyDescent="0.2">
      <c r="A8" s="86" t="s">
        <v>10</v>
      </c>
      <c r="B8" s="36">
        <v>361</v>
      </c>
      <c r="C8" s="36">
        <v>0</v>
      </c>
      <c r="D8" s="44">
        <f t="shared" si="7"/>
        <v>361</v>
      </c>
      <c r="E8" s="35">
        <v>92</v>
      </c>
      <c r="F8" s="36">
        <v>4</v>
      </c>
      <c r="G8" s="44">
        <f t="shared" si="9"/>
        <v>96</v>
      </c>
      <c r="H8" s="35">
        <v>152</v>
      </c>
      <c r="I8" s="36">
        <v>0</v>
      </c>
      <c r="J8" s="44">
        <f t="shared" si="10"/>
        <v>152</v>
      </c>
      <c r="K8" s="35">
        <v>772</v>
      </c>
      <c r="L8" s="36">
        <v>14</v>
      </c>
      <c r="M8" s="44">
        <f t="shared" si="11"/>
        <v>786</v>
      </c>
      <c r="N8" s="35">
        <v>0</v>
      </c>
      <c r="O8" s="36">
        <v>0</v>
      </c>
      <c r="P8" s="44">
        <f t="shared" si="12"/>
        <v>0</v>
      </c>
      <c r="Q8" s="35">
        <f t="shared" si="14"/>
        <v>924</v>
      </c>
      <c r="R8" s="36">
        <f t="shared" si="15"/>
        <v>14</v>
      </c>
      <c r="S8" s="44">
        <f t="shared" si="16"/>
        <v>938</v>
      </c>
      <c r="T8" s="36">
        <v>0</v>
      </c>
      <c r="U8" s="36">
        <v>0</v>
      </c>
      <c r="V8" s="44">
        <v>0</v>
      </c>
      <c r="W8" s="35">
        <f t="shared" si="4"/>
        <v>1377</v>
      </c>
      <c r="X8" s="36">
        <f t="shared" si="5"/>
        <v>18</v>
      </c>
      <c r="Y8" s="44">
        <f t="shared" si="6"/>
        <v>1395</v>
      </c>
    </row>
    <row r="9" spans="1:25" ht="24.95" customHeight="1" x14ac:dyDescent="0.2">
      <c r="A9" s="86" t="s">
        <v>11</v>
      </c>
      <c r="B9" s="36">
        <v>310</v>
      </c>
      <c r="C9" s="36">
        <v>1</v>
      </c>
      <c r="D9" s="44">
        <f t="shared" si="7"/>
        <v>311</v>
      </c>
      <c r="E9" s="35">
        <v>104</v>
      </c>
      <c r="F9" s="36">
        <v>1</v>
      </c>
      <c r="G9" s="44">
        <f t="shared" si="9"/>
        <v>105</v>
      </c>
      <c r="H9" s="35">
        <v>97</v>
      </c>
      <c r="I9" s="36">
        <v>0</v>
      </c>
      <c r="J9" s="44">
        <f t="shared" si="10"/>
        <v>97</v>
      </c>
      <c r="K9" s="35">
        <v>1126</v>
      </c>
      <c r="L9" s="36">
        <v>31</v>
      </c>
      <c r="M9" s="44">
        <f t="shared" si="11"/>
        <v>1157</v>
      </c>
      <c r="N9" s="35">
        <v>0</v>
      </c>
      <c r="O9" s="36">
        <v>0</v>
      </c>
      <c r="P9" s="44">
        <f t="shared" si="12"/>
        <v>0</v>
      </c>
      <c r="Q9" s="35">
        <f t="shared" si="14"/>
        <v>1223</v>
      </c>
      <c r="R9" s="36">
        <f t="shared" si="15"/>
        <v>31</v>
      </c>
      <c r="S9" s="44">
        <f t="shared" si="16"/>
        <v>1254</v>
      </c>
      <c r="T9" s="36">
        <v>0</v>
      </c>
      <c r="U9" s="36">
        <v>0</v>
      </c>
      <c r="V9" s="44">
        <v>0</v>
      </c>
      <c r="W9" s="35">
        <f t="shared" si="4"/>
        <v>1637</v>
      </c>
      <c r="X9" s="36">
        <f t="shared" si="5"/>
        <v>33</v>
      </c>
      <c r="Y9" s="44">
        <f t="shared" si="6"/>
        <v>1670</v>
      </c>
    </row>
    <row r="10" spans="1:25" ht="24.95" customHeight="1" x14ac:dyDescent="0.2">
      <c r="A10" s="85" t="s">
        <v>12</v>
      </c>
      <c r="B10" s="36">
        <f>SUM(B11:B12)</f>
        <v>478</v>
      </c>
      <c r="C10" s="36">
        <f>SUM(C11:C12)</f>
        <v>710</v>
      </c>
      <c r="D10" s="44">
        <f t="shared" si="7"/>
        <v>1188</v>
      </c>
      <c r="E10" s="36">
        <f>SUM(E11:E12)</f>
        <v>195</v>
      </c>
      <c r="F10" s="36">
        <f>SUM(F11:F12)</f>
        <v>294</v>
      </c>
      <c r="G10" s="44">
        <f t="shared" si="9"/>
        <v>489</v>
      </c>
      <c r="H10" s="36">
        <f>SUM(H11:H12)</f>
        <v>241</v>
      </c>
      <c r="I10" s="36">
        <f>SUM(I11:I12)</f>
        <v>455</v>
      </c>
      <c r="J10" s="44">
        <f t="shared" si="10"/>
        <v>696</v>
      </c>
      <c r="K10" s="36">
        <f>SUM(K11:K12)</f>
        <v>1873</v>
      </c>
      <c r="L10" s="36">
        <f>SUM(L11:L12)</f>
        <v>423</v>
      </c>
      <c r="M10" s="44">
        <f t="shared" si="11"/>
        <v>2296</v>
      </c>
      <c r="N10" s="36">
        <f>SUM(N11:N12)</f>
        <v>1</v>
      </c>
      <c r="O10" s="36">
        <f>SUM(O11:O12)</f>
        <v>2</v>
      </c>
      <c r="P10" s="44">
        <f t="shared" si="12"/>
        <v>3</v>
      </c>
      <c r="Q10" s="35">
        <f t="shared" si="14"/>
        <v>2115</v>
      </c>
      <c r="R10" s="36">
        <f t="shared" si="15"/>
        <v>880</v>
      </c>
      <c r="S10" s="44">
        <f t="shared" si="16"/>
        <v>2995</v>
      </c>
      <c r="T10" s="35">
        <f>SUM(T11:T12)</f>
        <v>0</v>
      </c>
      <c r="U10" s="36">
        <f>SUM(U11:U12)</f>
        <v>0</v>
      </c>
      <c r="V10" s="44">
        <f t="shared" si="13"/>
        <v>0</v>
      </c>
      <c r="W10" s="35">
        <f t="shared" si="4"/>
        <v>2788</v>
      </c>
      <c r="X10" s="36">
        <f t="shared" si="5"/>
        <v>1884</v>
      </c>
      <c r="Y10" s="44">
        <f t="shared" si="6"/>
        <v>4672</v>
      </c>
    </row>
    <row r="11" spans="1:25" ht="24.95" customHeight="1" x14ac:dyDescent="0.2">
      <c r="A11" s="86" t="s">
        <v>13</v>
      </c>
      <c r="B11" s="36">
        <v>478</v>
      </c>
      <c r="C11" s="36">
        <v>3</v>
      </c>
      <c r="D11" s="44">
        <f t="shared" si="7"/>
        <v>481</v>
      </c>
      <c r="E11" s="35">
        <v>190</v>
      </c>
      <c r="F11" s="36">
        <v>24</v>
      </c>
      <c r="G11" s="44">
        <f t="shared" si="9"/>
        <v>214</v>
      </c>
      <c r="H11" s="35">
        <v>141</v>
      </c>
      <c r="I11" s="36">
        <v>2</v>
      </c>
      <c r="J11" s="44">
        <f t="shared" si="10"/>
        <v>143</v>
      </c>
      <c r="K11" s="35">
        <v>1722</v>
      </c>
      <c r="L11" s="36">
        <v>5</v>
      </c>
      <c r="M11" s="44">
        <f t="shared" si="11"/>
        <v>1727</v>
      </c>
      <c r="N11" s="35">
        <v>0</v>
      </c>
      <c r="O11" s="36">
        <v>2</v>
      </c>
      <c r="P11" s="44">
        <f t="shared" si="12"/>
        <v>2</v>
      </c>
      <c r="Q11" s="35">
        <f t="shared" si="14"/>
        <v>1863</v>
      </c>
      <c r="R11" s="36">
        <f t="shared" si="15"/>
        <v>9</v>
      </c>
      <c r="S11" s="44">
        <f t="shared" si="16"/>
        <v>1872</v>
      </c>
      <c r="T11" s="36">
        <v>0</v>
      </c>
      <c r="U11" s="36">
        <v>0</v>
      </c>
      <c r="V11" s="44">
        <v>0</v>
      </c>
      <c r="W11" s="35">
        <f t="shared" si="4"/>
        <v>2531</v>
      </c>
      <c r="X11" s="36">
        <f t="shared" si="5"/>
        <v>36</v>
      </c>
      <c r="Y11" s="44">
        <f t="shared" si="6"/>
        <v>2567</v>
      </c>
    </row>
    <row r="12" spans="1:25" ht="24.95" customHeight="1" x14ac:dyDescent="0.2">
      <c r="A12" s="86" t="s">
        <v>14</v>
      </c>
      <c r="B12" s="36">
        <v>0</v>
      </c>
      <c r="C12" s="36">
        <v>707</v>
      </c>
      <c r="D12" s="44">
        <f t="shared" si="7"/>
        <v>707</v>
      </c>
      <c r="E12" s="35">
        <v>5</v>
      </c>
      <c r="F12" s="36">
        <v>270</v>
      </c>
      <c r="G12" s="44">
        <f t="shared" si="9"/>
        <v>275</v>
      </c>
      <c r="H12" s="35">
        <v>100</v>
      </c>
      <c r="I12" s="36">
        <v>453</v>
      </c>
      <c r="J12" s="44">
        <f t="shared" si="10"/>
        <v>553</v>
      </c>
      <c r="K12" s="35">
        <v>151</v>
      </c>
      <c r="L12" s="36">
        <v>418</v>
      </c>
      <c r="M12" s="44">
        <f t="shared" si="11"/>
        <v>569</v>
      </c>
      <c r="N12" s="35">
        <v>1</v>
      </c>
      <c r="O12" s="36">
        <v>0</v>
      </c>
      <c r="P12" s="44">
        <f t="shared" si="12"/>
        <v>1</v>
      </c>
      <c r="Q12" s="35">
        <f t="shared" si="14"/>
        <v>252</v>
      </c>
      <c r="R12" s="36">
        <f t="shared" si="15"/>
        <v>871</v>
      </c>
      <c r="S12" s="44">
        <f t="shared" si="16"/>
        <v>1123</v>
      </c>
      <c r="T12" s="36">
        <v>0</v>
      </c>
      <c r="U12" s="36">
        <v>0</v>
      </c>
      <c r="V12" s="44">
        <v>0</v>
      </c>
      <c r="W12" s="35">
        <f t="shared" si="4"/>
        <v>257</v>
      </c>
      <c r="X12" s="36">
        <f t="shared" si="5"/>
        <v>1848</v>
      </c>
      <c r="Y12" s="44">
        <f t="shared" si="6"/>
        <v>2105</v>
      </c>
    </row>
    <row r="13" spans="1:25" ht="24.95" customHeight="1" x14ac:dyDescent="0.2">
      <c r="A13" s="87" t="s">
        <v>21</v>
      </c>
      <c r="B13" s="36">
        <v>908</v>
      </c>
      <c r="C13" s="36">
        <v>208</v>
      </c>
      <c r="D13" s="44">
        <f t="shared" si="7"/>
        <v>1116</v>
      </c>
      <c r="E13" s="35">
        <v>21</v>
      </c>
      <c r="F13" s="36">
        <v>26</v>
      </c>
      <c r="G13" s="44">
        <f t="shared" si="9"/>
        <v>47</v>
      </c>
      <c r="H13" s="35">
        <v>52</v>
      </c>
      <c r="I13" s="36">
        <v>11</v>
      </c>
      <c r="J13" s="44">
        <f t="shared" si="10"/>
        <v>63</v>
      </c>
      <c r="K13" s="35">
        <v>976</v>
      </c>
      <c r="L13" s="36">
        <v>21</v>
      </c>
      <c r="M13" s="44">
        <f t="shared" si="11"/>
        <v>997</v>
      </c>
      <c r="N13" s="35">
        <v>0</v>
      </c>
      <c r="O13" s="36">
        <v>0</v>
      </c>
      <c r="P13" s="44">
        <f t="shared" si="12"/>
        <v>0</v>
      </c>
      <c r="Q13" s="35">
        <f t="shared" si="14"/>
        <v>1028</v>
      </c>
      <c r="R13" s="36">
        <f t="shared" si="15"/>
        <v>32</v>
      </c>
      <c r="S13" s="44">
        <f t="shared" si="16"/>
        <v>1060</v>
      </c>
      <c r="T13" s="36">
        <v>0</v>
      </c>
      <c r="U13" s="36">
        <v>0</v>
      </c>
      <c r="V13" s="44">
        <v>0</v>
      </c>
      <c r="W13" s="35">
        <f t="shared" si="4"/>
        <v>1957</v>
      </c>
      <c r="X13" s="36">
        <f t="shared" si="5"/>
        <v>266</v>
      </c>
      <c r="Y13" s="44">
        <f t="shared" ref="Y13:Y19" si="17">SUM(W13:X13)</f>
        <v>2223</v>
      </c>
    </row>
    <row r="14" spans="1:25" ht="24.95" customHeight="1" x14ac:dyDescent="0.2">
      <c r="A14" s="50" t="s">
        <v>15</v>
      </c>
      <c r="B14" s="12">
        <f>SUM(B15:B16)</f>
        <v>5357</v>
      </c>
      <c r="C14" s="12">
        <f t="shared" ref="C14:H14" si="18">SUM(C15:C16)</f>
        <v>526</v>
      </c>
      <c r="D14" s="13">
        <f t="shared" si="7"/>
        <v>5883</v>
      </c>
      <c r="E14" s="12">
        <f t="shared" si="18"/>
        <v>706</v>
      </c>
      <c r="F14" s="12">
        <f t="shared" si="18"/>
        <v>116</v>
      </c>
      <c r="G14" s="13">
        <f t="shared" si="9"/>
        <v>822</v>
      </c>
      <c r="H14" s="12">
        <f t="shared" si="18"/>
        <v>754</v>
      </c>
      <c r="I14" s="12">
        <f t="shared" ref="I14:O14" si="19">SUM(I15:I16)</f>
        <v>26</v>
      </c>
      <c r="J14" s="13">
        <f t="shared" si="10"/>
        <v>780</v>
      </c>
      <c r="K14" s="12">
        <f t="shared" si="19"/>
        <v>5638</v>
      </c>
      <c r="L14" s="12">
        <f t="shared" si="19"/>
        <v>247</v>
      </c>
      <c r="M14" s="13">
        <f t="shared" si="11"/>
        <v>5885</v>
      </c>
      <c r="N14" s="12">
        <f t="shared" si="19"/>
        <v>631</v>
      </c>
      <c r="O14" s="12">
        <f t="shared" si="19"/>
        <v>7</v>
      </c>
      <c r="P14" s="13">
        <f t="shared" si="12"/>
        <v>638</v>
      </c>
      <c r="Q14" s="12">
        <f>H14+K14+N14</f>
        <v>7023</v>
      </c>
      <c r="R14" s="12">
        <f>I14+L14+O14</f>
        <v>280</v>
      </c>
      <c r="S14" s="13">
        <f>J14+M14+P14</f>
        <v>7303</v>
      </c>
      <c r="T14" s="12">
        <f t="shared" ref="T14:U14" si="20">SUM(T15:T16)</f>
        <v>533</v>
      </c>
      <c r="U14" s="12">
        <f t="shared" si="20"/>
        <v>13</v>
      </c>
      <c r="V14" s="13">
        <f t="shared" ref="V14:V19" si="21">SUM(T14:U14)</f>
        <v>546</v>
      </c>
      <c r="W14" s="12">
        <f>SUM(B14,E14,H14,K14,N14,T14)</f>
        <v>13619</v>
      </c>
      <c r="X14" s="12">
        <f>SUM(C14,F14,I14,L14,O14,U14)</f>
        <v>935</v>
      </c>
      <c r="Y14" s="13">
        <f t="shared" si="17"/>
        <v>14554</v>
      </c>
    </row>
    <row r="15" spans="1:25" ht="24.95" customHeight="1" x14ac:dyDescent="0.2">
      <c r="A15" s="85" t="s">
        <v>17</v>
      </c>
      <c r="B15" s="36">
        <v>44</v>
      </c>
      <c r="C15" s="36">
        <v>0</v>
      </c>
      <c r="D15" s="45">
        <f t="shared" si="7"/>
        <v>44</v>
      </c>
      <c r="E15" s="35">
        <v>14</v>
      </c>
      <c r="F15" s="36">
        <v>2</v>
      </c>
      <c r="G15" s="45">
        <f t="shared" si="9"/>
        <v>16</v>
      </c>
      <c r="H15" s="35">
        <v>16</v>
      </c>
      <c r="I15" s="36">
        <v>0</v>
      </c>
      <c r="J15" s="45">
        <f t="shared" si="10"/>
        <v>16</v>
      </c>
      <c r="K15" s="35">
        <v>17</v>
      </c>
      <c r="L15" s="36">
        <v>1</v>
      </c>
      <c r="M15" s="45">
        <f t="shared" si="11"/>
        <v>18</v>
      </c>
      <c r="N15" s="81">
        <v>10</v>
      </c>
      <c r="O15" s="81">
        <v>0</v>
      </c>
      <c r="P15" s="45">
        <f t="shared" si="12"/>
        <v>10</v>
      </c>
      <c r="Q15" s="36">
        <v>43</v>
      </c>
      <c r="R15" s="36">
        <v>1</v>
      </c>
      <c r="S15" s="44">
        <v>44</v>
      </c>
      <c r="T15" s="73">
        <v>50</v>
      </c>
      <c r="U15" s="73">
        <v>0</v>
      </c>
      <c r="V15" s="45">
        <f t="shared" si="21"/>
        <v>50</v>
      </c>
      <c r="W15" s="36">
        <f t="shared" si="4"/>
        <v>151</v>
      </c>
      <c r="X15" s="36">
        <f t="shared" si="5"/>
        <v>3</v>
      </c>
      <c r="Y15" s="45">
        <f t="shared" si="17"/>
        <v>154</v>
      </c>
    </row>
    <row r="16" spans="1:25" ht="24.95" customHeight="1" x14ac:dyDescent="0.2">
      <c r="A16" s="85" t="s">
        <v>18</v>
      </c>
      <c r="B16" s="36">
        <f>SUM(B17:B18)</f>
        <v>5313</v>
      </c>
      <c r="C16" s="36">
        <f>SUM(C17:C18)</f>
        <v>526</v>
      </c>
      <c r="D16" s="44">
        <f t="shared" si="7"/>
        <v>5839</v>
      </c>
      <c r="E16" s="36">
        <f t="shared" ref="E16:U16" si="22">SUM(E17:E18)</f>
        <v>692</v>
      </c>
      <c r="F16" s="36">
        <f t="shared" si="22"/>
        <v>114</v>
      </c>
      <c r="G16" s="44">
        <f t="shared" si="9"/>
        <v>806</v>
      </c>
      <c r="H16" s="36">
        <f t="shared" si="22"/>
        <v>738</v>
      </c>
      <c r="I16" s="36">
        <f t="shared" si="22"/>
        <v>26</v>
      </c>
      <c r="J16" s="44">
        <f t="shared" si="10"/>
        <v>764</v>
      </c>
      <c r="K16" s="36">
        <f t="shared" si="22"/>
        <v>5621</v>
      </c>
      <c r="L16" s="36">
        <f t="shared" si="22"/>
        <v>246</v>
      </c>
      <c r="M16" s="44">
        <f t="shared" si="11"/>
        <v>5867</v>
      </c>
      <c r="N16" s="36">
        <f t="shared" si="22"/>
        <v>621</v>
      </c>
      <c r="O16" s="36">
        <f t="shared" si="22"/>
        <v>7</v>
      </c>
      <c r="P16" s="44">
        <f t="shared" si="12"/>
        <v>628</v>
      </c>
      <c r="Q16" s="35">
        <f t="shared" si="22"/>
        <v>6980</v>
      </c>
      <c r="R16" s="36">
        <f t="shared" si="22"/>
        <v>279</v>
      </c>
      <c r="S16" s="44">
        <f t="shared" si="22"/>
        <v>7259</v>
      </c>
      <c r="T16" s="73">
        <f t="shared" si="22"/>
        <v>483</v>
      </c>
      <c r="U16" s="73">
        <f t="shared" si="22"/>
        <v>13</v>
      </c>
      <c r="V16" s="44">
        <f t="shared" si="21"/>
        <v>496</v>
      </c>
      <c r="W16" s="36">
        <f t="shared" ref="W16" si="23">SUM(B16,E16,H16,K16,N16,T16)</f>
        <v>13468</v>
      </c>
      <c r="X16" s="36">
        <f t="shared" ref="X16" si="24">SUM(C16,F16,I16,L16,O16,U16)</f>
        <v>932</v>
      </c>
      <c r="Y16" s="44">
        <f t="shared" si="17"/>
        <v>14400</v>
      </c>
    </row>
    <row r="17" spans="1:25" ht="24.95" hidden="1" customHeight="1" x14ac:dyDescent="0.2">
      <c r="A17" s="88" t="s">
        <v>27</v>
      </c>
      <c r="B17" s="65">
        <v>0</v>
      </c>
      <c r="C17" s="65">
        <v>0</v>
      </c>
      <c r="D17" s="68">
        <f t="shared" si="7"/>
        <v>0</v>
      </c>
      <c r="E17" s="65">
        <v>1</v>
      </c>
      <c r="F17" s="65">
        <v>1</v>
      </c>
      <c r="G17" s="68">
        <f t="shared" si="9"/>
        <v>2</v>
      </c>
      <c r="H17" s="77">
        <v>40</v>
      </c>
      <c r="I17" s="78">
        <v>3</v>
      </c>
      <c r="J17" s="68">
        <f t="shared" si="10"/>
        <v>43</v>
      </c>
      <c r="K17" s="77">
        <v>1675</v>
      </c>
      <c r="L17" s="78">
        <v>66</v>
      </c>
      <c r="M17" s="68">
        <f t="shared" si="11"/>
        <v>1741</v>
      </c>
      <c r="N17" s="83">
        <v>100</v>
      </c>
      <c r="O17" s="83">
        <v>2</v>
      </c>
      <c r="P17" s="68">
        <f t="shared" si="12"/>
        <v>102</v>
      </c>
      <c r="Q17" s="65">
        <v>1815</v>
      </c>
      <c r="R17" s="65">
        <v>71</v>
      </c>
      <c r="S17" s="68">
        <v>1886</v>
      </c>
      <c r="T17" s="65">
        <v>0</v>
      </c>
      <c r="U17" s="65">
        <v>0</v>
      </c>
      <c r="V17" s="68">
        <f t="shared" si="21"/>
        <v>0</v>
      </c>
      <c r="W17" s="65">
        <f t="shared" si="4"/>
        <v>1816</v>
      </c>
      <c r="X17" s="65">
        <f t="shared" si="5"/>
        <v>72</v>
      </c>
      <c r="Y17" s="68">
        <f t="shared" si="17"/>
        <v>1888</v>
      </c>
    </row>
    <row r="18" spans="1:25" ht="24.95" hidden="1" customHeight="1" x14ac:dyDescent="0.2">
      <c r="A18" s="89" t="s">
        <v>28</v>
      </c>
      <c r="B18" s="65">
        <v>5313</v>
      </c>
      <c r="C18" s="65">
        <v>526</v>
      </c>
      <c r="D18" s="68">
        <f t="shared" si="7"/>
        <v>5839</v>
      </c>
      <c r="E18" s="65">
        <v>691</v>
      </c>
      <c r="F18" s="65">
        <v>113</v>
      </c>
      <c r="G18" s="68">
        <f t="shared" si="9"/>
        <v>804</v>
      </c>
      <c r="H18" s="75">
        <v>698</v>
      </c>
      <c r="I18" s="76">
        <v>23</v>
      </c>
      <c r="J18" s="68">
        <f t="shared" si="10"/>
        <v>721</v>
      </c>
      <c r="K18" s="82">
        <v>3946</v>
      </c>
      <c r="L18" s="76">
        <v>180</v>
      </c>
      <c r="M18" s="68">
        <f t="shared" si="11"/>
        <v>4126</v>
      </c>
      <c r="N18" s="83">
        <v>521</v>
      </c>
      <c r="O18" s="83">
        <v>5</v>
      </c>
      <c r="P18" s="68">
        <f t="shared" si="12"/>
        <v>526</v>
      </c>
      <c r="Q18" s="65">
        <v>5165</v>
      </c>
      <c r="R18" s="65">
        <v>208</v>
      </c>
      <c r="S18" s="68">
        <v>5373</v>
      </c>
      <c r="T18" s="74">
        <v>483</v>
      </c>
      <c r="U18" s="74">
        <v>13</v>
      </c>
      <c r="V18" s="68">
        <f t="shared" si="21"/>
        <v>496</v>
      </c>
      <c r="W18" s="65">
        <f t="shared" si="4"/>
        <v>11652</v>
      </c>
      <c r="X18" s="65">
        <f t="shared" si="5"/>
        <v>860</v>
      </c>
      <c r="Y18" s="68">
        <f t="shared" si="17"/>
        <v>12512</v>
      </c>
    </row>
    <row r="19" spans="1:25" ht="24.95" customHeight="1" x14ac:dyDescent="0.2">
      <c r="A19" s="103" t="s">
        <v>16</v>
      </c>
      <c r="B19" s="3">
        <f>B4+B14</f>
        <v>7906</v>
      </c>
      <c r="C19" s="3">
        <f t="shared" ref="C19:U19" si="25">C4+C14</f>
        <v>1448</v>
      </c>
      <c r="D19" s="4">
        <f t="shared" si="7"/>
        <v>9354</v>
      </c>
      <c r="E19" s="3">
        <f t="shared" si="25"/>
        <v>1193</v>
      </c>
      <c r="F19" s="3">
        <f t="shared" si="25"/>
        <v>447</v>
      </c>
      <c r="G19" s="4">
        <f t="shared" si="9"/>
        <v>1640</v>
      </c>
      <c r="H19" s="3">
        <f t="shared" si="25"/>
        <v>1414</v>
      </c>
      <c r="I19" s="3">
        <f t="shared" si="25"/>
        <v>492</v>
      </c>
      <c r="J19" s="4">
        <f t="shared" si="10"/>
        <v>1906</v>
      </c>
      <c r="K19" s="3">
        <f>K4+K14</f>
        <v>10985</v>
      </c>
      <c r="L19" s="3">
        <f t="shared" si="25"/>
        <v>743</v>
      </c>
      <c r="M19" s="4">
        <f t="shared" si="11"/>
        <v>11728</v>
      </c>
      <c r="N19" s="3">
        <f t="shared" si="25"/>
        <v>632</v>
      </c>
      <c r="O19" s="3">
        <f t="shared" si="25"/>
        <v>9</v>
      </c>
      <c r="P19" s="4">
        <f t="shared" si="12"/>
        <v>641</v>
      </c>
      <c r="Q19" s="3">
        <f>H19+K19+N19</f>
        <v>13031</v>
      </c>
      <c r="R19" s="3">
        <f t="shared" ref="R19:S19" si="26">I19+L19+O19</f>
        <v>1244</v>
      </c>
      <c r="S19" s="4">
        <f t="shared" si="26"/>
        <v>14275</v>
      </c>
      <c r="T19" s="3">
        <f t="shared" si="25"/>
        <v>533</v>
      </c>
      <c r="U19" s="3">
        <f t="shared" si="25"/>
        <v>13</v>
      </c>
      <c r="V19" s="4">
        <f t="shared" si="21"/>
        <v>546</v>
      </c>
      <c r="W19" s="3">
        <f t="shared" si="4"/>
        <v>22663</v>
      </c>
      <c r="X19" s="3">
        <f t="shared" si="5"/>
        <v>3152</v>
      </c>
      <c r="Y19" s="4">
        <f t="shared" si="17"/>
        <v>25815</v>
      </c>
    </row>
    <row r="20" spans="1:25" s="80" customFormat="1" ht="35.1" hidden="1" customHeight="1" x14ac:dyDescent="0.2">
      <c r="A20" s="72" t="s">
        <v>29</v>
      </c>
      <c r="B20" s="40"/>
      <c r="C20" s="41"/>
      <c r="D20" s="90">
        <v>10392</v>
      </c>
      <c r="E20" s="91"/>
      <c r="F20" s="92"/>
      <c r="G20" s="90">
        <v>1956</v>
      </c>
      <c r="H20" s="93"/>
      <c r="I20" s="90"/>
      <c r="J20" s="90">
        <v>1841</v>
      </c>
      <c r="K20" s="93"/>
      <c r="L20" s="90"/>
      <c r="M20" s="90">
        <v>1516</v>
      </c>
      <c r="N20" s="90"/>
      <c r="O20" s="90"/>
      <c r="P20" s="90"/>
      <c r="Q20" s="93"/>
      <c r="R20" s="93"/>
      <c r="S20" s="93">
        <f>J20+M20</f>
        <v>3357</v>
      </c>
      <c r="T20" s="93"/>
      <c r="U20" s="93"/>
      <c r="V20" s="90">
        <v>43</v>
      </c>
      <c r="W20" s="93"/>
      <c r="X20" s="93"/>
      <c r="Y20" s="93">
        <f>D20+G20+J20+M20+V20</f>
        <v>15748</v>
      </c>
    </row>
    <row r="21" spans="1:25" s="80" customFormat="1" ht="24.95" hidden="1" customHeight="1" x14ac:dyDescent="0.2">
      <c r="A21" s="39" t="s">
        <v>22</v>
      </c>
      <c r="B21" s="40"/>
      <c r="C21" s="40"/>
      <c r="D21" s="90">
        <f>D19+D20</f>
        <v>19746</v>
      </c>
      <c r="E21" s="91"/>
      <c r="F21" s="91"/>
      <c r="G21" s="90">
        <f t="shared" ref="G21:M21" si="27">G19+G20</f>
        <v>3596</v>
      </c>
      <c r="H21" s="91"/>
      <c r="I21" s="91"/>
      <c r="J21" s="90">
        <f t="shared" si="27"/>
        <v>3747</v>
      </c>
      <c r="K21" s="91"/>
      <c r="L21" s="91"/>
      <c r="M21" s="90">
        <f t="shared" si="27"/>
        <v>13244</v>
      </c>
      <c r="N21" s="90"/>
      <c r="O21" s="90"/>
      <c r="P21" s="90"/>
      <c r="Q21" s="93"/>
      <c r="R21" s="93"/>
      <c r="S21" s="90">
        <f>S19+S20</f>
        <v>17632</v>
      </c>
      <c r="T21" s="91"/>
      <c r="U21" s="91"/>
      <c r="V21" s="90">
        <f>V19+V20</f>
        <v>589</v>
      </c>
      <c r="W21" s="93"/>
      <c r="X21" s="93"/>
      <c r="Y21" s="90">
        <f>Y19+Y20</f>
        <v>41563</v>
      </c>
    </row>
    <row r="22" spans="1:25" ht="21.75" customHeight="1" x14ac:dyDescent="0.2">
      <c r="A22" s="23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21.75" customHeight="1" x14ac:dyDescent="0.2">
      <c r="A23" s="43"/>
      <c r="B23" s="25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42"/>
      <c r="U23" s="42"/>
      <c r="V23" s="23"/>
      <c r="W23" s="23"/>
      <c r="X23" s="23"/>
      <c r="Y23" s="23"/>
    </row>
    <row r="24" spans="1:25" ht="21.7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21.75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</sheetData>
  <mergeCells count="9">
    <mergeCell ref="A1:Y1"/>
    <mergeCell ref="T2:V2"/>
    <mergeCell ref="W2:Y2"/>
    <mergeCell ref="B2:D2"/>
    <mergeCell ref="E2:G2"/>
    <mergeCell ref="H2:J2"/>
    <mergeCell ref="K2:M2"/>
    <mergeCell ref="Q2:S2"/>
    <mergeCell ref="N2:P2"/>
  </mergeCells>
  <pageMargins left="0.7" right="0.7" top="0.75" bottom="0.75" header="0.3" footer="0.3"/>
  <pageSetup paperSize="5" scale="64" orientation="landscape" r:id="rId1"/>
  <ignoredErrors>
    <ignoredError sqref="Q4:V4 E4 T6:V6 T5:V5 K5 H5 R5 E5:F5 D7:Y9 D4:D5 G5 S5 I5:J5 L5:Q5 W5:Y5 D6:S6 W6:Y6 D11:D19 D10" formula="1"/>
    <ignoredError sqref="P10:Y10 E10:M10 E11:Y18 E19:P19 T19:Y19" formula="1" formulaRange="1"/>
    <ignoredError sqref="B10:C10 C14 C19 N10:O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Fall 2021</vt:lpstr>
      <vt:lpstr>Fall 2022</vt:lpstr>
      <vt:lpstr>Fall 2022 Split</vt:lpstr>
      <vt:lpstr>'Fall 2021'!Print_Area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Stephanie Sheldon</cp:lastModifiedBy>
  <cp:lastPrinted>2024-09-25T22:32:25Z</cp:lastPrinted>
  <dcterms:created xsi:type="dcterms:W3CDTF">2014-05-12T22:43:46Z</dcterms:created>
  <dcterms:modified xsi:type="dcterms:W3CDTF">2024-09-26T00:15:23Z</dcterms:modified>
</cp:coreProperties>
</file>