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cu0-my.sharepoint.com/personal/martoranos_cu_edu/Documents/Documents/Employee Services/Projects/FAMLI/Go Live/Final Calculators/"/>
    </mc:Choice>
  </mc:AlternateContent>
  <xr:revisionPtr revIDLastSave="0" documentId="8_{D2A57B61-A050-426F-B465-3781E60B65C4}" xr6:coauthVersionLast="47" xr6:coauthVersionMax="47" xr10:uidLastSave="{00000000-0000-0000-0000-000000000000}"/>
  <bookViews>
    <workbookView xWindow="2535" yWindow="900" windowWidth="22545" windowHeight="13125" xr2:uid="{E773717C-106A-4013-8D5C-5CE6021C4135}"/>
  </bookViews>
  <sheets>
    <sheet name="Supplemental Leave Estimator" sheetId="4" r:id="rId1"/>
    <sheet name="Reference" sheetId="3" state="hidden" r:id="rId2"/>
  </sheets>
  <definedNames>
    <definedName name="FCH__Care_Hourly">#REF!</definedName>
    <definedName name="FCH__Child_Care_Hourly">#REF!</definedName>
    <definedName name="FQH__Quarantine_Hourl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4" l="1"/>
  <c r="B5" i="3"/>
  <c r="F5" i="4" s="1"/>
  <c r="B6" i="3" l="1"/>
  <c r="F6" i="4" s="1"/>
  <c r="B7" i="3" l="1"/>
  <c r="F7" i="4"/>
  <c r="F8" i="4" l="1"/>
  <c r="F9" i="4"/>
</calcChain>
</file>

<file path=xl/sharedStrings.xml><?xml version="1.0" encoding="utf-8"?>
<sst xmlns="http://schemas.openxmlformats.org/spreadsheetml/2006/main" count="17" uniqueCount="17">
  <si>
    <t>CU FAMLI Biweekly Hourly Supplementary Leave Estimator</t>
  </si>
  <si>
    <r>
      <rPr>
        <b/>
        <sz val="12"/>
        <color rgb="FF000000"/>
        <rFont val="Calibri"/>
        <scheme val="minor"/>
      </rPr>
      <t>Instructions:</t>
    </r>
    <r>
      <rPr>
        <sz val="12"/>
        <color rgb="FF000000"/>
        <rFont val="Calibri"/>
        <scheme val="minor"/>
      </rPr>
      <t xml:space="preserve"> In the orange shaded cells (F2 and F3), enter the employee's annualized hourly rate of pay and number of hours of paid family leave used per week. The employee's wages to replace and estimated wage replacement will be displayed in the green shaded cells (F4 through F7).
If the employee's wages will be reduced, the hours of accrued leave that may be used to supplement their wage replacement benefit is shown in the bottom green shaded cell (F9).
</t>
    </r>
    <r>
      <rPr>
        <i/>
        <sz val="12"/>
        <color rgb="FF000000"/>
        <rFont val="Calibri"/>
        <scheme val="minor"/>
      </rPr>
      <t xml:space="preserve">Note: If the employee has multiple university appointments, the normal weekly wage and supplementary leaves hours must be calculated for each job from which the employee will be taking leave.
</t>
    </r>
    <r>
      <rPr>
        <sz val="12"/>
        <color rgb="FF000000"/>
        <rFont val="Calibri"/>
        <scheme val="minor"/>
      </rPr>
      <t xml:space="preserve">
*Eligible employees continue to earn accrued leave (such as sick or vacation) while using CU FAMLI benefits, based on their FTE in Job Data.</t>
    </r>
  </si>
  <si>
    <r>
      <rPr>
        <b/>
        <sz val="14"/>
        <color rgb="FF000000"/>
        <rFont val="Calibri"/>
        <scheme val="minor"/>
      </rPr>
      <t xml:space="preserve">ENTER Employee Hourly Rate of Pay
</t>
    </r>
    <r>
      <rPr>
        <b/>
        <sz val="11"/>
        <color rgb="FF000000"/>
        <rFont val="Calibri"/>
        <scheme val="minor"/>
      </rPr>
      <t>(Found under Compensation tab in Job Data)</t>
    </r>
  </si>
  <si>
    <r>
      <rPr>
        <b/>
        <sz val="14"/>
        <color rgb="FF000000"/>
        <rFont val="Calibri"/>
        <scheme val="minor"/>
      </rPr>
      <t xml:space="preserve">ENTER Hours of CU FAMLI
Leave Used per Week
</t>
    </r>
    <r>
      <rPr>
        <b/>
        <sz val="11"/>
        <color rgb="FF000000"/>
        <rFont val="Calibri"/>
        <scheme val="minor"/>
      </rPr>
      <t>(cannot exceed regularly scheduled hours)</t>
    </r>
  </si>
  <si>
    <t>Wages to Replace</t>
  </si>
  <si>
    <t>Wages Replaced at 90%</t>
  </si>
  <si>
    <t>+ Wages Replaced at 50%</t>
  </si>
  <si>
    <t>Total FAMLI Weekly Benefit</t>
  </si>
  <si>
    <t>Difference from
Wages to Replace</t>
  </si>
  <si>
    <t>Leave Supplement Hours per Week</t>
  </si>
  <si>
    <t>This calculation is for estimation purposes only.</t>
  </si>
  <si>
    <t>Maximum Weekly Benefit</t>
  </si>
  <si>
    <t>CO Avg Weekly Wage</t>
  </si>
  <si>
    <t>Wage</t>
  </si>
  <si>
    <t>Percent</t>
  </si>
  <si>
    <t>Below 50% calculation</t>
  </si>
  <si>
    <t>Above 50%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</si>
</sst>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15" x14ac:knownFonts="1">
    <font>
      <sz val="11"/>
      <color theme="1"/>
      <name val="Calibri"/>
      <family val="2"/>
      <scheme val="minor"/>
    </font>
    <font>
      <sz val="11"/>
      <color theme="1"/>
      <name val="Calibri"/>
      <family val="2"/>
      <scheme val="minor"/>
    </font>
    <font>
      <b/>
      <sz val="14"/>
      <name val="Calibri"/>
      <family val="2"/>
      <scheme val="minor"/>
    </font>
    <font>
      <b/>
      <sz val="16"/>
      <name val="Calibri"/>
      <family val="2"/>
      <scheme val="minor"/>
    </font>
    <font>
      <b/>
      <sz val="16"/>
      <name val="Calibri"/>
      <family val="2"/>
    </font>
    <font>
      <sz val="16"/>
      <name val="Calibri"/>
      <family val="2"/>
    </font>
    <font>
      <b/>
      <sz val="14"/>
      <name val="Calibri"/>
      <family val="2"/>
    </font>
    <font>
      <sz val="14"/>
      <name val="Calibri"/>
      <family val="2"/>
    </font>
    <font>
      <b/>
      <sz val="20"/>
      <color theme="1"/>
      <name val="Calibri"/>
      <family val="2"/>
      <scheme val="minor"/>
    </font>
    <font>
      <b/>
      <sz val="14"/>
      <color rgb="FF920000"/>
      <name val="Calibri"/>
      <family val="2"/>
    </font>
    <font>
      <b/>
      <sz val="14"/>
      <color rgb="FF000000"/>
      <name val="Calibri"/>
      <scheme val="minor"/>
    </font>
    <font>
      <b/>
      <sz val="11"/>
      <color rgb="FF000000"/>
      <name val="Calibri"/>
      <scheme val="minor"/>
    </font>
    <font>
      <b/>
      <sz val="12"/>
      <color rgb="FF000000"/>
      <name val="Calibri"/>
      <scheme val="minor"/>
    </font>
    <font>
      <sz val="12"/>
      <color rgb="FF000000"/>
      <name val="Calibri"/>
      <scheme val="minor"/>
    </font>
    <font>
      <i/>
      <sz val="12"/>
      <color rgb="FF000000"/>
      <name val="Calibri"/>
      <scheme val="minor"/>
    </font>
  </fonts>
  <fills count="7">
    <fill>
      <patternFill patternType="none"/>
    </fill>
    <fill>
      <patternFill patternType="gray125"/>
    </fill>
    <fill>
      <patternFill patternType="solid">
        <fgColor theme="0" tint="-0.249977111117893"/>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rgb="FFD9E1F2"/>
        <bgColor indexed="64"/>
      </patternFill>
    </fill>
  </fills>
  <borders count="21">
    <border>
      <left/>
      <right/>
      <top/>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bottom style="thick">
        <color indexed="64"/>
      </bottom>
      <diagonal/>
    </border>
    <border>
      <left/>
      <right style="thin">
        <color indexed="64"/>
      </right>
      <top style="thin">
        <color indexed="64"/>
      </top>
      <bottom style="thin">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ck">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34">
    <xf numFmtId="0" fontId="0" fillId="0" borderId="0" xfId="0"/>
    <xf numFmtId="44" fontId="0" fillId="0" borderId="0" xfId="0" applyNumberFormat="1"/>
    <xf numFmtId="9" fontId="0" fillId="0" borderId="0" xfId="1" applyFont="1"/>
    <xf numFmtId="44" fontId="0" fillId="0" borderId="0" xfId="2" applyFont="1"/>
    <xf numFmtId="8" fontId="0" fillId="0" borderId="0" xfId="0" applyNumberFormat="1"/>
    <xf numFmtId="0" fontId="0" fillId="0" borderId="0" xfId="0" applyAlignment="1">
      <alignment horizontal="right"/>
    </xf>
    <xf numFmtId="0" fontId="9" fillId="0" borderId="0" xfId="0" applyFont="1" applyAlignment="1">
      <alignment horizontal="center" vertical="center" wrapText="1"/>
    </xf>
    <xf numFmtId="0" fontId="7" fillId="6" borderId="6" xfId="0" quotePrefix="1" applyFont="1" applyFill="1" applyBorder="1" applyAlignment="1">
      <alignment horizontal="right" vertical="center" wrapText="1"/>
    </xf>
    <xf numFmtId="0" fontId="6" fillId="6" borderId="11" xfId="0" applyFont="1" applyFill="1" applyBorder="1" applyAlignment="1">
      <alignment horizontal="right" vertical="center" wrapText="1"/>
    </xf>
    <xf numFmtId="0" fontId="6" fillId="6" borderId="10" xfId="0" applyFont="1" applyFill="1" applyBorder="1" applyAlignment="1">
      <alignment horizontal="left" vertical="center" wrapText="1"/>
    </xf>
    <xf numFmtId="0" fontId="6" fillId="6" borderId="12" xfId="0" applyFont="1" applyFill="1" applyBorder="1" applyAlignment="1">
      <alignment horizontal="left" vertical="center" wrapText="1"/>
    </xf>
    <xf numFmtId="2" fontId="4" fillId="4" borderId="13" xfId="0" applyNumberFormat="1" applyFont="1" applyFill="1" applyBorder="1" applyAlignment="1">
      <alignment horizontal="right" vertical="center" wrapText="1"/>
    </xf>
    <xf numFmtId="164" fontId="4" fillId="4" borderId="14" xfId="0" applyNumberFormat="1" applyFont="1" applyFill="1" applyBorder="1" applyAlignment="1">
      <alignment horizontal="right" vertical="center" wrapText="1"/>
    </xf>
    <xf numFmtId="0" fontId="0" fillId="0" borderId="4" xfId="0" applyBorder="1"/>
    <xf numFmtId="164" fontId="5" fillId="4" borderId="15" xfId="0" applyNumberFormat="1" applyFont="1" applyFill="1" applyBorder="1" applyAlignment="1">
      <alignment horizontal="right" vertical="center" wrapText="1"/>
    </xf>
    <xf numFmtId="164" fontId="4" fillId="4" borderId="16" xfId="0" applyNumberFormat="1" applyFont="1" applyFill="1" applyBorder="1" applyAlignment="1">
      <alignment horizontal="right" vertical="center" wrapText="1"/>
    </xf>
    <xf numFmtId="0" fontId="7" fillId="6" borderId="10" xfId="0" applyFont="1" applyFill="1" applyBorder="1" applyAlignment="1">
      <alignment horizontal="right" vertical="center" wrapText="1"/>
    </xf>
    <xf numFmtId="164" fontId="5" fillId="4" borderId="17" xfId="0" applyNumberFormat="1" applyFont="1" applyFill="1" applyBorder="1" applyAlignment="1">
      <alignment horizontal="right" vertical="center" wrapText="1"/>
    </xf>
    <xf numFmtId="2" fontId="3" fillId="3" borderId="18" xfId="0" applyNumberFormat="1" applyFont="1" applyFill="1" applyBorder="1" applyAlignment="1" applyProtection="1">
      <alignment horizontal="right" vertical="center"/>
      <protection locked="0"/>
    </xf>
    <xf numFmtId="164" fontId="3" fillId="3" borderId="17" xfId="0" applyNumberFormat="1" applyFont="1" applyFill="1" applyBorder="1" applyAlignment="1" applyProtection="1">
      <alignment horizontal="right" vertical="center"/>
      <protection locked="0"/>
    </xf>
    <xf numFmtId="164" fontId="3" fillId="4" borderId="20" xfId="0" applyNumberFormat="1" applyFont="1" applyFill="1" applyBorder="1" applyAlignment="1">
      <alignment horizontal="right" vertical="center"/>
    </xf>
    <xf numFmtId="0" fontId="2" fillId="2" borderId="12" xfId="0" applyFont="1" applyFill="1" applyBorder="1" applyAlignment="1">
      <alignment horizontal="left" vertical="center" wrapText="1"/>
    </xf>
    <xf numFmtId="0" fontId="10" fillId="2" borderId="19" xfId="0" applyFont="1" applyFill="1" applyBorder="1" applyAlignment="1">
      <alignment horizontal="left" vertical="center" wrapText="1"/>
    </xf>
    <xf numFmtId="0" fontId="10" fillId="2" borderId="0" xfId="0" applyFont="1" applyFill="1" applyAlignment="1">
      <alignment horizontal="left" vertical="center" wrapText="1"/>
    </xf>
    <xf numFmtId="0" fontId="13" fillId="5" borderId="2" xfId="0" applyFont="1" applyFill="1" applyBorder="1" applyAlignment="1">
      <alignment vertical="top" wrapText="1"/>
    </xf>
    <xf numFmtId="0" fontId="0" fillId="5" borderId="3" xfId="0" applyFill="1" applyBorder="1" applyAlignment="1">
      <alignment vertical="top" wrapText="1"/>
    </xf>
    <xf numFmtId="0" fontId="0" fillId="5" borderId="7" xfId="0" applyFill="1" applyBorder="1" applyAlignment="1">
      <alignment vertical="top" wrapText="1"/>
    </xf>
    <xf numFmtId="0" fontId="0" fillId="5" borderId="4" xfId="0" applyFill="1" applyBorder="1" applyAlignment="1">
      <alignment vertical="top" wrapText="1"/>
    </xf>
    <xf numFmtId="0" fontId="0" fillId="5" borderId="0" xfId="0" applyFill="1" applyAlignment="1">
      <alignment vertical="top" wrapText="1"/>
    </xf>
    <xf numFmtId="0" fontId="0" fillId="5" borderId="8" xfId="0" applyFill="1" applyBorder="1" applyAlignment="1">
      <alignment vertical="top" wrapText="1"/>
    </xf>
    <xf numFmtId="0" fontId="0" fillId="5" borderId="5" xfId="0" applyFill="1" applyBorder="1" applyAlignment="1">
      <alignment vertical="top" wrapText="1"/>
    </xf>
    <xf numFmtId="0" fontId="0" fillId="5" borderId="1" xfId="0" applyFill="1" applyBorder="1" applyAlignment="1">
      <alignment vertical="top" wrapText="1"/>
    </xf>
    <xf numFmtId="0" fontId="0" fillId="5" borderId="9" xfId="0" applyFill="1" applyBorder="1" applyAlignment="1">
      <alignment vertical="top" wrapText="1"/>
    </xf>
    <xf numFmtId="0" fontId="8" fillId="0" borderId="1" xfId="0" applyFont="1" applyBorder="1" applyAlignment="1">
      <alignment horizontal="center"/>
    </xf>
  </cellXfs>
  <cellStyles count="3">
    <cellStyle name="Currency 2" xfId="2" xr:uid="{609C1555-85D9-4A22-BA1C-13210B435C9F}"/>
    <cellStyle name="Normal" xfId="0" builtinId="0"/>
    <cellStyle name="Percent 2" xfId="1" xr:uid="{90881535-5CEE-4386-B433-3DA9056CDF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A89A5-3EA4-4838-B3B2-6E1E4B4B6782}">
  <dimension ref="A1:G11"/>
  <sheetViews>
    <sheetView showGridLines="0" tabSelected="1" workbookViewId="0">
      <selection activeCell="F2" sqref="F2"/>
    </sheetView>
  </sheetViews>
  <sheetFormatPr defaultRowHeight="15" x14ac:dyDescent="0.25"/>
  <cols>
    <col min="1" max="4" width="15.7109375" customWidth="1"/>
    <col min="5" max="5" width="44.140625" customWidth="1"/>
    <col min="6" max="6" width="14.85546875" style="5" bestFit="1" customWidth="1"/>
    <col min="7" max="7" width="34.5703125" customWidth="1"/>
    <col min="8" max="16" width="23.5703125" bestFit="1" customWidth="1"/>
    <col min="17" max="17" width="14.5703125" bestFit="1" customWidth="1"/>
  </cols>
  <sheetData>
    <row r="1" spans="1:7" ht="27" thickBot="1" x14ac:dyDescent="0.45">
      <c r="A1" s="33" t="s">
        <v>0</v>
      </c>
      <c r="B1" s="33"/>
      <c r="C1" s="33"/>
      <c r="D1" s="33"/>
      <c r="E1" s="33"/>
      <c r="F1" s="33"/>
    </row>
    <row r="2" spans="1:7" ht="53.25" customHeight="1" thickTop="1" x14ac:dyDescent="0.25">
      <c r="A2" s="24" t="s">
        <v>1</v>
      </c>
      <c r="B2" s="25"/>
      <c r="C2" s="25"/>
      <c r="D2" s="26"/>
      <c r="E2" s="23" t="s">
        <v>2</v>
      </c>
      <c r="F2" s="19">
        <v>16.25</v>
      </c>
      <c r="G2" s="13"/>
    </row>
    <row r="3" spans="1:7" ht="53.25" customHeight="1" x14ac:dyDescent="0.25">
      <c r="A3" s="27"/>
      <c r="B3" s="28"/>
      <c r="C3" s="28"/>
      <c r="D3" s="29"/>
      <c r="E3" s="22" t="s">
        <v>3</v>
      </c>
      <c r="F3" s="18">
        <v>6</v>
      </c>
    </row>
    <row r="4" spans="1:7" ht="27" customHeight="1" x14ac:dyDescent="0.25">
      <c r="A4" s="27"/>
      <c r="B4" s="28"/>
      <c r="C4" s="28"/>
      <c r="D4" s="29"/>
      <c r="E4" s="21" t="s">
        <v>4</v>
      </c>
      <c r="F4" s="20">
        <f>F2*F3</f>
        <v>97.5</v>
      </c>
      <c r="G4" s="13"/>
    </row>
    <row r="5" spans="1:7" ht="29.25" customHeight="1" thickTop="1" x14ac:dyDescent="0.25">
      <c r="A5" s="27"/>
      <c r="B5" s="28"/>
      <c r="C5" s="28"/>
      <c r="D5" s="29"/>
      <c r="E5" s="16" t="s">
        <v>5</v>
      </c>
      <c r="F5" s="17">
        <f>Reference!B5*Reference!C5</f>
        <v>87.75</v>
      </c>
      <c r="G5" s="13"/>
    </row>
    <row r="6" spans="1:7" ht="26.25" customHeight="1" x14ac:dyDescent="0.25">
      <c r="A6" s="27"/>
      <c r="B6" s="28"/>
      <c r="C6" s="28"/>
      <c r="D6" s="29"/>
      <c r="E6" s="7" t="s">
        <v>6</v>
      </c>
      <c r="F6" s="14">
        <f>MIN(Reference!$B$6*Reference!$C$6,Reference!$B$1-F5)</f>
        <v>0</v>
      </c>
      <c r="G6" s="13"/>
    </row>
    <row r="7" spans="1:7" ht="24" customHeight="1" thickBot="1" x14ac:dyDescent="0.3">
      <c r="A7" s="27"/>
      <c r="B7" s="28"/>
      <c r="C7" s="28"/>
      <c r="D7" s="29"/>
      <c r="E7" s="8" t="s">
        <v>7</v>
      </c>
      <c r="F7" s="15">
        <f>SUM(F5:F6)</f>
        <v>87.75</v>
      </c>
      <c r="G7" s="13"/>
    </row>
    <row r="8" spans="1:7" ht="40.5" customHeight="1" thickTop="1" x14ac:dyDescent="0.25">
      <c r="A8" s="27"/>
      <c r="B8" s="28"/>
      <c r="C8" s="28"/>
      <c r="D8" s="29"/>
      <c r="E8" s="9" t="s">
        <v>8</v>
      </c>
      <c r="F8" s="12">
        <f>F4-F7</f>
        <v>9.75</v>
      </c>
      <c r="G8" s="13"/>
    </row>
    <row r="9" spans="1:7" ht="36" customHeight="1" thickBot="1" x14ac:dyDescent="0.3">
      <c r="A9" s="30"/>
      <c r="B9" s="31"/>
      <c r="C9" s="31"/>
      <c r="D9" s="32"/>
      <c r="E9" s="10" t="s">
        <v>9</v>
      </c>
      <c r="F9" s="11">
        <f>MAX(0,(F4-F7)/F2)</f>
        <v>0.6</v>
      </c>
      <c r="G9" s="6" t="s">
        <v>10</v>
      </c>
    </row>
    <row r="10" spans="1:7" ht="15.75" thickTop="1" x14ac:dyDescent="0.25"/>
    <row r="11" spans="1:7" ht="7.5" customHeight="1" x14ac:dyDescent="0.25"/>
  </sheetData>
  <sheetProtection algorithmName="SHA-512" hashValue="AltYuhJwmvo78SbCm/n8CmcqQ9BBGsy28mdNzqfGVylt61tgqFH5OKWSwaccLUPBcFHEVBhHzGe4JaJxXMh/nA==" saltValue="ZHyud3CJ/2zWjJKKNRexYA==" spinCount="100000" sheet="1" objects="1" scenarios="1" selectLockedCells="1"/>
  <mergeCells count="2">
    <mergeCell ref="A2:D9"/>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A4220-5619-4EDC-A321-D91435CBB2E7}">
  <dimension ref="A1:C7"/>
  <sheetViews>
    <sheetView workbookViewId="0">
      <selection activeCell="B18" sqref="B18"/>
    </sheetView>
  </sheetViews>
  <sheetFormatPr defaultRowHeight="15" x14ac:dyDescent="0.25"/>
  <cols>
    <col min="1" max="1" width="23.28515625" bestFit="1" customWidth="1"/>
    <col min="2" max="2" width="11.5703125" bestFit="1" customWidth="1"/>
  </cols>
  <sheetData>
    <row r="1" spans="1:3" x14ac:dyDescent="0.25">
      <c r="A1" t="s">
        <v>11</v>
      </c>
      <c r="B1" s="4">
        <v>1100</v>
      </c>
    </row>
    <row r="2" spans="1:3" x14ac:dyDescent="0.25">
      <c r="A2" t="s">
        <v>12</v>
      </c>
      <c r="B2" s="3">
        <v>1471.34</v>
      </c>
    </row>
    <row r="4" spans="1:3" x14ac:dyDescent="0.25">
      <c r="B4" t="s">
        <v>13</v>
      </c>
      <c r="C4" t="s">
        <v>14</v>
      </c>
    </row>
    <row r="5" spans="1:3" x14ac:dyDescent="0.25">
      <c r="A5" t="s">
        <v>15</v>
      </c>
      <c r="B5" s="1">
        <f>MIN('Supplemental Leave Estimator'!$F$4,$B$2 * 0.5)</f>
        <v>97.5</v>
      </c>
      <c r="C5" s="2">
        <v>0.9</v>
      </c>
    </row>
    <row r="6" spans="1:3" x14ac:dyDescent="0.25">
      <c r="A6" t="s">
        <v>16</v>
      </c>
      <c r="B6" s="1">
        <f>MAX(0, 'Supplemental Leave Estimator'!$F$4 - ($B$2 * 0.5))</f>
        <v>0</v>
      </c>
      <c r="C6" s="2">
        <v>0.5</v>
      </c>
    </row>
    <row r="7" spans="1:3" x14ac:dyDescent="0.25">
      <c r="B7" s="1">
        <f>SUM(B5:B6)</f>
        <v>97.5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18f826c-8401-4829-9c4e-7c024aa79f7f">
      <UserInfo>
        <DisplayName>Rebecca Derr</DisplayName>
        <AccountId>102</AccountId>
        <AccountType/>
      </UserInfo>
      <UserInfo>
        <DisplayName>Taylor Craven</DisplayName>
        <AccountId>101</AccountId>
        <AccountType/>
      </UserInfo>
      <UserInfo>
        <DisplayName>Stefan Martorano</DisplayName>
        <AccountId>28</AccountId>
        <AccountType/>
      </UserInfo>
      <UserInfo>
        <DisplayName>Jason Arnsparger</DisplayName>
        <AccountId>182</AccountId>
        <AccountType/>
      </UserInfo>
      <UserInfo>
        <DisplayName>Deborah Ann Lowe</DisplayName>
        <AccountId>59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B5862C66B81844CB56EE922CD209711" ma:contentTypeVersion="9" ma:contentTypeDescription="Create a new document." ma:contentTypeScope="" ma:versionID="f975c508b878413ef23314d7f5d96ed0">
  <xsd:schema xmlns:xsd="http://www.w3.org/2001/XMLSchema" xmlns:xs="http://www.w3.org/2001/XMLSchema" xmlns:p="http://schemas.microsoft.com/office/2006/metadata/properties" xmlns:ns2="66cd2d86-e3e7-4710-a8c1-6014ff5c513c" xmlns:ns3="a18f826c-8401-4829-9c4e-7c024aa79f7f" targetNamespace="http://schemas.microsoft.com/office/2006/metadata/properties" ma:root="true" ma:fieldsID="8d84a50c3a6102af5c76af40c344b896" ns2:_="" ns3:_="">
    <xsd:import namespace="66cd2d86-e3e7-4710-a8c1-6014ff5c513c"/>
    <xsd:import namespace="a18f826c-8401-4829-9c4e-7c024aa79f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cd2d86-e3e7-4710-a8c1-6014ff5c51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18f826c-8401-4829-9c4e-7c024aa79f7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535599-0568-49B6-BE92-3B8719190C62}">
  <ds:schemaRefs>
    <ds:schemaRef ds:uri="http://schemas.microsoft.com/office/2006/metadata/properties"/>
    <ds:schemaRef ds:uri="http://schemas.microsoft.com/office/infopath/2007/PartnerControls"/>
    <ds:schemaRef ds:uri="a18f826c-8401-4829-9c4e-7c024aa79f7f"/>
  </ds:schemaRefs>
</ds:datastoreItem>
</file>

<file path=customXml/itemProps2.xml><?xml version="1.0" encoding="utf-8"?>
<ds:datastoreItem xmlns:ds="http://schemas.openxmlformats.org/officeDocument/2006/customXml" ds:itemID="{3B0968A1-FE9F-4E6F-A6AB-826979A525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cd2d86-e3e7-4710-a8c1-6014ff5c513c"/>
    <ds:schemaRef ds:uri="a18f826c-8401-4829-9c4e-7c024aa79f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33B696-9588-42C5-8573-2BB14F23FE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Supplemental Leave Estimator</vt:lpstr>
      <vt:lpstr>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 Martorano</dc:creator>
  <cp:keywords/>
  <dc:description/>
  <cp:lastModifiedBy>Stefan Martorano</cp:lastModifiedBy>
  <cp:revision/>
  <dcterms:created xsi:type="dcterms:W3CDTF">2024-01-05T15:09:41Z</dcterms:created>
  <dcterms:modified xsi:type="dcterms:W3CDTF">2024-07-16T19:29:28Z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0x0101009B5862C66B81844CB56EE922CD209711</vt:lpwstr>
  </property>
</Properties>
</file>