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4" documentId="8_{2F4ABAA1-2D2B-4DB1-BC44-4736819761FA}" xr6:coauthVersionLast="47" xr6:coauthVersionMax="47" xr10:uidLastSave="{D716DD34-F195-45F0-A3C0-C23EFAAEEC0B}"/>
  <bookViews>
    <workbookView xWindow="-110" yWindow="-110" windowWidth="19420" windowHeight="10300" xr2:uid="{E773717C-106A-4013-8D5C-5CE6021C4135}"/>
  </bookViews>
  <sheets>
    <sheet name="Supplemental Leave Estimator" sheetId="1"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4" i="1" l="1"/>
  <c r="B5" i="3" l="1"/>
  <c r="F7" i="1" s="1"/>
  <c r="B6" i="3"/>
  <c r="B7" i="3" l="1"/>
  <c r="F8" i="1"/>
  <c r="F9" i="1" s="1"/>
  <c r="F10" i="1" l="1"/>
  <c r="F11" i="1"/>
</calcChain>
</file>

<file path=xl/sharedStrings.xml><?xml version="1.0" encoding="utf-8"?>
<sst xmlns="http://schemas.openxmlformats.org/spreadsheetml/2006/main" count="19" uniqueCount="19">
  <si>
    <t>CU FAMLI Monthly Hourly and Salary Supplementary Leave Estimator</t>
  </si>
  <si>
    <r>
      <rPr>
        <b/>
        <sz val="12"/>
        <color theme="1"/>
        <rFont val="Calibri"/>
        <family val="2"/>
        <scheme val="minor"/>
      </rPr>
      <t>Instructions:</t>
    </r>
    <r>
      <rPr>
        <sz val="12"/>
        <color theme="1"/>
        <rFont val="Calibri"/>
        <family val="2"/>
        <scheme val="minor"/>
      </rPr>
      <t xml:space="preserve"> In the orange shaded cells (F2, F3, F5), enter the employee's annualized hourly rate of pay, full-time equivalency (FTE) and number of hours of paid family leave used per week. The employee's normal weekly wage and estimated wage replacement will be displayed in the green shaded cells (F4, F6 through F11).
If the employee's wages will be reduced, the hours of accrued leave that may be used to supplement their wage replacement benefit is shown in the bottom green shaded cell.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</si>
  <si>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Employee Hourly Rate of Pay
</t>
    </r>
    <r>
      <rPr>
        <b/>
        <sz val="11"/>
        <rFont val="Calibri"/>
        <family val="2"/>
        <scheme val="minor"/>
      </rPr>
      <t>(Found under Compensation tab in Job Data)</t>
    </r>
  </si>
  <si>
    <r>
      <t xml:space="preserve">ENTER Employee FTE
</t>
    </r>
    <r>
      <rPr>
        <b/>
        <sz val="11"/>
        <rFont val="Calibri"/>
        <family val="2"/>
        <scheme val="minor"/>
      </rPr>
      <t>(Found under Job Information tab in Job Data)</t>
    </r>
  </si>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</sst>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E1F2"/>
        <bgColor indexed="64"/>
      </patternFill>
    </fill>
  </fills>
  <borders count="1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2" fillId="2" borderId="9" xfId="0" applyFont="1" applyFill="1" applyBorder="1" applyAlignment="1">
      <alignment horizontal="left" vertical="center" wrapText="1"/>
    </xf>
    <xf numFmtId="164" fontId="4" fillId="3" borderId="10" xfId="0" applyNumberFormat="1" applyFont="1" applyFill="1" applyBorder="1" applyAlignment="1" applyProtection="1">
      <alignment horizontal="right" vertical="center"/>
      <protection locked="0"/>
    </xf>
    <xf numFmtId="0" fontId="2" fillId="2" borderId="11" xfId="0" applyFont="1" applyFill="1" applyBorder="1" applyAlignment="1">
      <alignment horizontal="left" vertical="center" wrapText="1"/>
    </xf>
    <xf numFmtId="2" fontId="4" fillId="3" borderId="12" xfId="0" applyNumberFormat="1" applyFont="1" applyFill="1" applyBorder="1" applyAlignment="1" applyProtection="1">
      <alignment horizontal="right" vertical="center"/>
      <protection locked="0"/>
    </xf>
    <xf numFmtId="0" fontId="2" fillId="2" borderId="13" xfId="0" applyFont="1" applyFill="1" applyBorder="1" applyAlignment="1">
      <alignment horizontal="left" vertical="center" wrapText="1"/>
    </xf>
    <xf numFmtId="164" fontId="4" fillId="4" borderId="14" xfId="0" applyNumberFormat="1" applyFont="1" applyFill="1" applyBorder="1" applyAlignment="1">
      <alignment horizontal="right" vertical="center"/>
    </xf>
    <xf numFmtId="0" fontId="2" fillId="2" borderId="15" xfId="0" applyFont="1" applyFill="1" applyBorder="1" applyAlignment="1">
      <alignment horizontal="left" vertical="center" wrapText="1"/>
    </xf>
    <xf numFmtId="2" fontId="4" fillId="3" borderId="16" xfId="0" applyNumberFormat="1" applyFont="1" applyFill="1" applyBorder="1" applyAlignment="1" applyProtection="1">
      <alignment horizontal="right" vertical="center"/>
      <protection locked="0"/>
    </xf>
    <xf numFmtId="0" fontId="7" fillId="6" borderId="13" xfId="0" applyFont="1" applyFill="1" applyBorder="1" applyAlignment="1">
      <alignment horizontal="left" vertical="center" wrapText="1"/>
    </xf>
    <xf numFmtId="164" fontId="5" fillId="4" borderId="14" xfId="0" applyNumberFormat="1" applyFont="1" applyFill="1" applyBorder="1" applyAlignment="1">
      <alignment horizontal="right" vertical="center" wrapText="1"/>
    </xf>
    <xf numFmtId="0" fontId="8" fillId="6" borderId="15" xfId="0" applyFont="1" applyFill="1" applyBorder="1" applyAlignment="1">
      <alignment horizontal="right" vertical="center" wrapText="1"/>
    </xf>
    <xf numFmtId="164" fontId="6" fillId="4" borderId="16" xfId="0" applyNumberFormat="1" applyFont="1" applyFill="1" applyBorder="1" applyAlignment="1">
      <alignment horizontal="right" vertical="center" wrapText="1"/>
    </xf>
    <xf numFmtId="164" fontId="6" fillId="4" borderId="12" xfId="0" applyNumberFormat="1" applyFont="1" applyFill="1" applyBorder="1" applyAlignment="1">
      <alignment horizontal="right" vertical="center" wrapText="1"/>
    </xf>
    <xf numFmtId="0" fontId="7" fillId="6" borderId="13" xfId="0" applyFont="1" applyFill="1" applyBorder="1" applyAlignment="1">
      <alignment horizontal="right" vertical="center" wrapText="1"/>
    </xf>
    <xf numFmtId="0" fontId="7" fillId="6" borderId="15" xfId="0" applyFont="1" applyFill="1" applyBorder="1" applyAlignment="1">
      <alignment horizontal="left" vertical="center" wrapText="1"/>
    </xf>
    <xf numFmtId="164" fontId="5" fillId="4" borderId="16" xfId="0" applyNumberFormat="1" applyFont="1" applyFill="1" applyBorder="1" applyAlignment="1">
      <alignment horizontal="right" vertical="center" wrapText="1"/>
    </xf>
    <xf numFmtId="2" fontId="5" fillId="4" borderId="14" xfId="0" applyNumberFormat="1" applyFont="1" applyFill="1" applyBorder="1" applyAlignment="1">
      <alignment horizontal="right" vertical="center" wrapText="1"/>
    </xf>
    <xf numFmtId="0" fontId="0" fillId="0" borderId="0" xfId="0" applyAlignment="1">
      <alignment horizontal="center" wrapText="1"/>
    </xf>
    <xf numFmtId="0" fontId="0" fillId="0" borderId="0" xfId="0" applyAlignment="1">
      <alignment vertical="center"/>
    </xf>
    <xf numFmtId="0" fontId="7" fillId="7" borderId="13" xfId="0" applyFont="1" applyFill="1" applyBorder="1" applyAlignment="1">
      <alignment horizontal="left" vertical="center" wrapText="1"/>
    </xf>
    <xf numFmtId="0" fontId="13" fillId="0" borderId="0" xfId="0" applyFont="1" applyAlignment="1">
      <alignment horizontal="center" vertical="center" wrapText="1"/>
    </xf>
    <xf numFmtId="0" fontId="8" fillId="7" borderId="11" xfId="0" quotePrefix="1" applyFont="1" applyFill="1" applyBorder="1" applyAlignment="1">
      <alignment horizontal="right" vertical="center" wrapText="1"/>
    </xf>
    <xf numFmtId="0" fontId="9" fillId="5" borderId="1" xfId="0" applyFont="1" applyFill="1" applyBorder="1" applyAlignment="1">
      <alignment vertical="top"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5"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6A27-3CFE-42C4-911F-FF95A47C35D1}">
  <dimension ref="A1:I13"/>
  <sheetViews>
    <sheetView showGridLines="0" tabSelected="1" workbookViewId="0">
      <selection activeCell="F3" sqref="F3"/>
    </sheetView>
  </sheetViews>
  <sheetFormatPr defaultRowHeight="14.5" x14ac:dyDescent="0.35"/>
  <cols>
    <col min="4" max="4" width="23.54296875" customWidth="1"/>
    <col min="5" max="5" width="44.1796875" customWidth="1"/>
    <col min="6" max="6" width="17.81640625" style="5" customWidth="1"/>
    <col min="7" max="7" width="32" style="23" customWidth="1"/>
    <col min="8" max="17" width="23.54296875" bestFit="1" customWidth="1"/>
    <col min="18" max="18" width="14.54296875" bestFit="1" customWidth="1"/>
  </cols>
  <sheetData>
    <row r="1" spans="1:9" ht="26.5" thickBot="1" x14ac:dyDescent="0.65">
      <c r="A1" s="37" t="s">
        <v>0</v>
      </c>
      <c r="B1" s="37"/>
      <c r="C1" s="37"/>
      <c r="D1" s="37"/>
      <c r="E1" s="37"/>
      <c r="F1" s="37"/>
    </row>
    <row r="2" spans="1:9" ht="53.5" customHeight="1" thickTop="1" x14ac:dyDescent="0.35">
      <c r="A2" s="28" t="s">
        <v>1</v>
      </c>
      <c r="B2" s="29"/>
      <c r="C2" s="29"/>
      <c r="D2" s="30"/>
      <c r="E2" s="6" t="s">
        <v>2</v>
      </c>
      <c r="F2" s="7">
        <v>65</v>
      </c>
    </row>
    <row r="3" spans="1:9" ht="53.5" customHeight="1" x14ac:dyDescent="0.35">
      <c r="A3" s="31"/>
      <c r="B3" s="32"/>
      <c r="C3" s="32"/>
      <c r="D3" s="33"/>
      <c r="E3" s="8" t="s">
        <v>3</v>
      </c>
      <c r="F3" s="9">
        <v>1</v>
      </c>
    </row>
    <row r="4" spans="1:9" ht="53.5" customHeight="1" x14ac:dyDescent="0.35">
      <c r="A4" s="31"/>
      <c r="B4" s="32"/>
      <c r="C4" s="32"/>
      <c r="D4" s="33"/>
      <c r="E4" s="10" t="s">
        <v>4</v>
      </c>
      <c r="F4" s="11">
        <f>F2*40*F3</f>
        <v>2600</v>
      </c>
    </row>
    <row r="5" spans="1:9" ht="52" thickTop="1" x14ac:dyDescent="0.35">
      <c r="A5" s="31"/>
      <c r="B5" s="32"/>
      <c r="C5" s="32"/>
      <c r="D5" s="33"/>
      <c r="E5" s="12" t="s">
        <v>5</v>
      </c>
      <c r="F5" s="13">
        <v>40</v>
      </c>
    </row>
    <row r="6" spans="1:9" ht="37.5" thickBot="1" x14ac:dyDescent="0.4">
      <c r="A6" s="31"/>
      <c r="B6" s="32"/>
      <c r="C6" s="32"/>
      <c r="D6" s="33"/>
      <c r="E6" s="25" t="s">
        <v>6</v>
      </c>
      <c r="F6" s="15">
        <f>(F2*F5)*-1</f>
        <v>-2600</v>
      </c>
    </row>
    <row r="7" spans="1:9" ht="21.5" thickTop="1" x14ac:dyDescent="0.35">
      <c r="A7" s="31"/>
      <c r="B7" s="32"/>
      <c r="C7" s="32"/>
      <c r="D7" s="33"/>
      <c r="E7" s="16" t="s">
        <v>7</v>
      </c>
      <c r="F7" s="17">
        <f>Reference!B5*Reference!C5</f>
        <v>662.10299999999995</v>
      </c>
    </row>
    <row r="8" spans="1:9" ht="21" x14ac:dyDescent="0.35">
      <c r="A8" s="31"/>
      <c r="B8" s="32"/>
      <c r="C8" s="32"/>
      <c r="D8" s="33"/>
      <c r="E8" s="27" t="s">
        <v>8</v>
      </c>
      <c r="F8" s="18">
        <f>MIN(Reference!$B$6*Reference!$C$6,Reference!$B$1-F7)</f>
        <v>662.10700000000008</v>
      </c>
      <c r="I8" s="24"/>
    </row>
    <row r="9" spans="1:9" ht="21.5" thickBot="1" x14ac:dyDescent="0.4">
      <c r="A9" s="31"/>
      <c r="B9" s="32"/>
      <c r="C9" s="32"/>
      <c r="D9" s="33"/>
      <c r="E9" s="19" t="s">
        <v>9</v>
      </c>
      <c r="F9" s="15">
        <f>SUM(F7:F8)</f>
        <v>1324.21</v>
      </c>
    </row>
    <row r="10" spans="1:9" ht="37" x14ac:dyDescent="0.35">
      <c r="A10" s="31"/>
      <c r="B10" s="32"/>
      <c r="C10" s="32"/>
      <c r="D10" s="33"/>
      <c r="E10" s="20" t="s">
        <v>10</v>
      </c>
      <c r="F10" s="21">
        <f>(F6*-1)-F9</f>
        <v>1275.79</v>
      </c>
    </row>
    <row r="11" spans="1:9" ht="45.65" customHeight="1" thickBot="1" x14ac:dyDescent="0.4">
      <c r="A11" s="34"/>
      <c r="B11" s="35"/>
      <c r="C11" s="35"/>
      <c r="D11" s="36"/>
      <c r="E11" s="14" t="s">
        <v>11</v>
      </c>
      <c r="F11" s="22">
        <f>MAX(0,((F6*-1)-F9)/F2)</f>
        <v>19.62753846153846</v>
      </c>
      <c r="G11" s="26" t="s">
        <v>12</v>
      </c>
    </row>
    <row r="12" spans="1:9" ht="15" thickTop="1" x14ac:dyDescent="0.35"/>
    <row r="13" spans="1:9" ht="7.5" customHeight="1" x14ac:dyDescent="0.35"/>
  </sheetData>
  <sheetProtection sheet="1" objects="1" scenarios="1"/>
  <mergeCells count="2">
    <mergeCell ref="A2:D1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D15" sqref="D15"/>
    </sheetView>
  </sheetViews>
  <sheetFormatPr defaultRowHeight="14.5" x14ac:dyDescent="0.35"/>
  <cols>
    <col min="1" max="1" width="23.26953125" bestFit="1" customWidth="1"/>
    <col min="2" max="2" width="11.54296875" bestFit="1" customWidth="1"/>
  </cols>
  <sheetData>
    <row r="1" spans="1:3" x14ac:dyDescent="0.35">
      <c r="A1" t="s">
        <v>13</v>
      </c>
      <c r="B1" s="4">
        <v>1324.21</v>
      </c>
    </row>
    <row r="2" spans="1:3" x14ac:dyDescent="0.35">
      <c r="A2" t="s">
        <v>14</v>
      </c>
      <c r="B2" s="3">
        <v>1471.34</v>
      </c>
    </row>
    <row r="4" spans="1:3" x14ac:dyDescent="0.35">
      <c r="B4" t="s">
        <v>15</v>
      </c>
      <c r="C4" t="s">
        <v>16</v>
      </c>
    </row>
    <row r="5" spans="1:3" x14ac:dyDescent="0.35">
      <c r="A5" t="s">
        <v>17</v>
      </c>
      <c r="B5" s="1">
        <f>MIN(('Supplemental Leave Estimator'!$F$6*-1), $B$2 * 0.5)</f>
        <v>735.67</v>
      </c>
      <c r="C5" s="2">
        <v>0.9</v>
      </c>
    </row>
    <row r="6" spans="1:3" x14ac:dyDescent="0.35">
      <c r="A6" t="s">
        <v>18</v>
      </c>
      <c r="B6" s="1">
        <f>MAX(0, ('Supplemental Leave Estimator'!$F$6*-1) - ($B$2 * 0.5))</f>
        <v>1864.33</v>
      </c>
      <c r="C6" s="2">
        <v>0.5</v>
      </c>
    </row>
    <row r="7" spans="1:3" x14ac:dyDescent="0.35">
      <c r="B7" s="1">
        <f>SUM(B5:B6)</f>
        <v>2600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4498C-A621-4766-B0D7-96C6B79D0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A217C-185E-4530-AD01-80B3A4CEF00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5D5FF7-ED66-4775-8C6F-667B35EDA4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FAMLI Supplemental Leave Calculator</dc:title>
  <dc:subject/>
  <dc:creator>Stefan Martorano</dc:creator>
  <cp:keywords/>
  <dc:description/>
  <cp:lastModifiedBy>Stefan Martorano</cp:lastModifiedBy>
  <cp:revision/>
  <dcterms:created xsi:type="dcterms:W3CDTF">2024-01-05T15:09:41Z</dcterms:created>
  <dcterms:modified xsi:type="dcterms:W3CDTF">2024-12-11T20:50:13Z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