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tabRatio="599" activeTab="0"/>
  </bookViews>
  <sheets>
    <sheet name="Resident" sheetId="1" r:id="rId1"/>
    <sheet name="Non-Resident" sheetId="2" r:id="rId2"/>
  </sheets>
  <definedNames>
    <definedName name="_xlnm.Print_Area" localSheetId="1">'Non-Resident'!$A$1:$O$70</definedName>
    <definedName name="_xlnm.Print_Area" localSheetId="0">'Resident'!$A$1:$O$66</definedName>
    <definedName name="_xlnm.Print_Titles" localSheetId="1">'Non-Resident'!$1:$5</definedName>
    <definedName name="_xlnm.Print_Titles" localSheetId="0">'Resident'!$1:$5</definedName>
  </definedNames>
  <calcPr fullCalcOnLoad="1"/>
</workbook>
</file>

<file path=xl/sharedStrings.xml><?xml version="1.0" encoding="utf-8"?>
<sst xmlns="http://schemas.openxmlformats.org/spreadsheetml/2006/main" count="174" uniqueCount="72">
  <si>
    <t>Change</t>
  </si>
  <si>
    <t>Undergraduate</t>
  </si>
  <si>
    <t>Business</t>
  </si>
  <si>
    <t>Engineering</t>
  </si>
  <si>
    <t>Graduate</t>
  </si>
  <si>
    <t>MBA Business</t>
  </si>
  <si>
    <t>Other Business</t>
  </si>
  <si>
    <t>Colorado Springs</t>
  </si>
  <si>
    <t>Education</t>
  </si>
  <si>
    <t>Liberal Arts</t>
  </si>
  <si>
    <t>Architecture &amp; Planning</t>
  </si>
  <si>
    <t>Arts &amp; Media</t>
  </si>
  <si>
    <t>Professional</t>
  </si>
  <si>
    <t>Boulder</t>
  </si>
  <si>
    <t xml:space="preserve">Dental Hygiene  </t>
  </si>
  <si>
    <t xml:space="preserve">Nursing </t>
  </si>
  <si>
    <t xml:space="preserve">Masters Public Health </t>
  </si>
  <si>
    <t>Pharmacy</t>
  </si>
  <si>
    <t xml:space="preserve">Medicine  </t>
  </si>
  <si>
    <t xml:space="preserve">Dentistry  </t>
  </si>
  <si>
    <t>All Lower Division</t>
  </si>
  <si>
    <t>Physical Therapy--Doctorate</t>
  </si>
  <si>
    <t>$</t>
  </si>
  <si>
    <t>%</t>
  </si>
  <si>
    <t>Total</t>
  </si>
  <si>
    <t>Tuition</t>
  </si>
  <si>
    <t>Level III-Bus/Eng/Geropsychology</t>
  </si>
  <si>
    <t>Level II-GSPA/Education</t>
  </si>
  <si>
    <t>Level I-All Other</t>
  </si>
  <si>
    <t>Level IV-Nursing</t>
  </si>
  <si>
    <t>Upper Division--Nursing</t>
  </si>
  <si>
    <t>Footnotes:</t>
  </si>
  <si>
    <t>Journalism / Music</t>
  </si>
  <si>
    <t>Arts &amp; Sciences / All Other</t>
  </si>
  <si>
    <t>Genetic Counseling</t>
  </si>
  <si>
    <t>Pharmacy Doctorate</t>
  </si>
  <si>
    <t>Child Health Associate</t>
  </si>
  <si>
    <t>Upper Division--LAS / Education</t>
  </si>
  <si>
    <t>Upper Division--Business / Engineering</t>
  </si>
  <si>
    <t>Business / Non-Degree</t>
  </si>
  <si>
    <t>Nursing Doctorate / DNP</t>
  </si>
  <si>
    <t>Basic Clinical Science</t>
  </si>
  <si>
    <t>FY 2008 Cost of Attendance</t>
  </si>
  <si>
    <t>Lower Division--Linear Structure</t>
  </si>
  <si>
    <t xml:space="preserve">Lower Division--All Other Continuing </t>
  </si>
  <si>
    <t>Law (1st Year)</t>
  </si>
  <si>
    <t>All Upper Division</t>
  </si>
  <si>
    <t>Public Affairs</t>
  </si>
  <si>
    <t>FY 2007 Cost of Attendance</t>
  </si>
  <si>
    <t>N/A</t>
  </si>
  <si>
    <t>Undergraduate, Incoming</t>
  </si>
  <si>
    <t>Law</t>
  </si>
  <si>
    <t>NA</t>
  </si>
  <si>
    <t>University of Colorado FY 2008 Academic Year Tuition and Fee Rates</t>
  </si>
  <si>
    <t>Non-Resident Full-Time (30 Credit Hours)</t>
  </si>
  <si>
    <t>Resident Full-Time (30 Credit Hours)</t>
  </si>
  <si>
    <t>b:  Mandatory fees are charged to students on a semester basis and are directly related to a specific activity/program.  Fees presented do not include instructional course fees.</t>
  </si>
  <si>
    <t>d:  Other is a CCHE approved annual allowance for books and supplies, medical, transportation and personal expenses.</t>
  </si>
  <si>
    <t>e:   Academic year for several programs at AMC is considered above 30 credit hours; for consistency purposes COA was calculated on 30 credit hours</t>
  </si>
  <si>
    <r>
      <t>Anschutz Medical Campus</t>
    </r>
    <r>
      <rPr>
        <b/>
        <vertAlign val="superscript"/>
        <sz val="10"/>
        <rFont val="Arial"/>
        <family val="2"/>
      </rPr>
      <t>e</t>
    </r>
  </si>
  <si>
    <r>
      <t>Medicine  Accountable Students</t>
    </r>
    <r>
      <rPr>
        <vertAlign val="superscript"/>
        <sz val="10"/>
        <rFont val="Arial"/>
        <family val="2"/>
      </rPr>
      <t>f</t>
    </r>
  </si>
  <si>
    <r>
      <t>Dentistry  Accountable Students</t>
    </r>
    <r>
      <rPr>
        <vertAlign val="superscript"/>
        <sz val="10"/>
        <rFont val="Arial"/>
        <family val="2"/>
      </rPr>
      <t>f</t>
    </r>
  </si>
  <si>
    <t>e:  Academic year for several programs at AMC is above 30 credit hours, however for consistency purposes COA was calculated on 30 credit hours</t>
  </si>
  <si>
    <t>Campus</t>
  </si>
  <si>
    <t>Denver</t>
  </si>
  <si>
    <t>a:  Undergraduate tuition rates do not include the amount offset by the College Opportunity Fund for eligible students ($2,580 in FY 2007 and $2,670 in FY 2008).</t>
  </si>
  <si>
    <t>c:  Room and Board for UCB and UCCS undergraduates is the actual rate for a double on campus.  Room and Board for the Denver campus is for Campus Village. For all other tuition rates, it is a CCHE approved annual allowance.</t>
  </si>
  <si>
    <t>f:  Pursuant to the passage of HB 06-1285, the School of Medicine and School of Dentistry request a support fee for accountable students in the Medical Doctor and Doctor of Dental Surgery programs.</t>
  </si>
  <si>
    <r>
      <t xml:space="preserve">Fees 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10"/>
        <color indexed="9"/>
        <rFont val="Arial"/>
        <family val="2"/>
      </rPr>
      <t xml:space="preserve"> </t>
    </r>
  </si>
  <si>
    <r>
      <t xml:space="preserve">R&amp;B 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10"/>
        <color indexed="9"/>
        <rFont val="Arial"/>
        <family val="2"/>
      </rPr>
      <t xml:space="preserve"> </t>
    </r>
  </si>
  <si>
    <r>
      <t xml:space="preserve">Other </t>
    </r>
    <r>
      <rPr>
        <b/>
        <vertAlign val="superscript"/>
        <sz val="10"/>
        <color indexed="9"/>
        <rFont val="Arial"/>
        <family val="2"/>
      </rPr>
      <t>d</t>
    </r>
  </si>
  <si>
    <r>
      <t xml:space="preserve">Tuition </t>
    </r>
    <r>
      <rPr>
        <b/>
        <vertAlign val="superscript"/>
        <sz val="10"/>
        <color indexed="9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</si>
</sst>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ashed">
        <color theme="0"/>
      </left>
      <right style="dashed">
        <color theme="0"/>
      </right>
      <top>
        <color indexed="63"/>
      </top>
      <bottom style="medium"/>
    </border>
    <border>
      <left style="thin"/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/>
      <top style="medium"/>
      <bottom style="thin">
        <color theme="0"/>
      </bottom>
    </border>
    <border>
      <left style="thin">
        <color theme="0"/>
      </left>
      <right style="dashed">
        <color theme="0"/>
      </right>
      <top>
        <color indexed="63"/>
      </top>
      <bottom style="medium"/>
    </border>
    <border>
      <left style="thin"/>
      <right style="dashed">
        <color theme="0"/>
      </right>
      <top style="medium"/>
      <bottom style="thin">
        <color theme="0"/>
      </bottom>
    </border>
    <border>
      <left style="dashed">
        <color theme="0"/>
      </left>
      <right style="dashed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Fill="1" applyBorder="1" applyAlignment="1">
      <alignment/>
    </xf>
    <xf numFmtId="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6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Fill="1" applyBorder="1" applyAlignment="1">
      <alignment/>
    </xf>
    <xf numFmtId="6" fontId="5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13" xfId="0" applyNumberFormat="1" applyFont="1" applyBorder="1" applyAlignment="1">
      <alignment horizontal="right" vertical="center"/>
    </xf>
    <xf numFmtId="6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6" fontId="0" fillId="0" borderId="14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6" xfId="0" applyNumberFormat="1" applyFont="1" applyBorder="1" applyAlignment="1">
      <alignment horizontal="right" vertical="center"/>
    </xf>
    <xf numFmtId="6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6" fontId="0" fillId="0" borderId="17" xfId="0" applyNumberFormat="1" applyFont="1" applyFill="1" applyBorder="1" applyAlignment="1">
      <alignment/>
    </xf>
    <xf numFmtId="6" fontId="0" fillId="0" borderId="17" xfId="0" applyNumberFormat="1" applyFont="1" applyBorder="1" applyAlignment="1">
      <alignment/>
    </xf>
    <xf numFmtId="6" fontId="0" fillId="0" borderId="18" xfId="0" applyNumberFormat="1" applyFont="1" applyBorder="1" applyAlignment="1">
      <alignment/>
    </xf>
    <xf numFmtId="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6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6" fontId="0" fillId="0" borderId="20" xfId="0" applyNumberFormat="1" applyFont="1" applyBorder="1" applyAlignment="1">
      <alignment/>
    </xf>
    <xf numFmtId="6" fontId="0" fillId="0" borderId="11" xfId="0" applyNumberFormat="1" applyFont="1" applyFill="1" applyBorder="1" applyAlignment="1">
      <alignment/>
    </xf>
    <xf numFmtId="6" fontId="0" fillId="0" borderId="11" xfId="0" applyNumberFormat="1" applyFont="1" applyBorder="1" applyAlignment="1">
      <alignment/>
    </xf>
    <xf numFmtId="6" fontId="0" fillId="0" borderId="11" xfId="0" applyNumberFormat="1" applyFont="1" applyBorder="1" applyAlignment="1">
      <alignment horizontal="right" vertical="center"/>
    </xf>
    <xf numFmtId="6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6" fontId="0" fillId="0" borderId="14" xfId="0" applyNumberFormat="1" applyFont="1" applyBorder="1" applyAlignment="1">
      <alignment horizontal="right" vertical="center"/>
    </xf>
    <xf numFmtId="6" fontId="0" fillId="0" borderId="15" xfId="0" applyNumberFormat="1" applyFont="1" applyBorder="1" applyAlignment="1">
      <alignment horizontal="right" vertical="center"/>
    </xf>
    <xf numFmtId="6" fontId="0" fillId="0" borderId="15" xfId="0" applyNumberFormat="1" applyFont="1" applyBorder="1" applyAlignment="1">
      <alignment horizontal="right"/>
    </xf>
    <xf numFmtId="6" fontId="0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6" fontId="0" fillId="0" borderId="21" xfId="0" applyNumberFormat="1" applyFont="1" applyBorder="1" applyAlignment="1">
      <alignment/>
    </xf>
    <xf numFmtId="6" fontId="0" fillId="0" borderId="1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6" fontId="0" fillId="0" borderId="19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12" xfId="0" applyNumberFormat="1" applyFont="1" applyFill="1" applyBorder="1" applyAlignment="1">
      <alignment/>
    </xf>
    <xf numFmtId="6" fontId="0" fillId="0" borderId="20" xfId="0" applyNumberFormat="1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64" fontId="0" fillId="33" borderId="23" xfId="0" applyNumberFormat="1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6" fontId="0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4" fontId="0" fillId="33" borderId="27" xfId="0" applyNumberFormat="1" applyFont="1" applyFill="1" applyBorder="1" applyAlignment="1">
      <alignment/>
    </xf>
    <xf numFmtId="6" fontId="0" fillId="0" borderId="12" xfId="0" applyNumberFormat="1" applyFont="1" applyBorder="1" applyAlignment="1">
      <alignment horizontal="center"/>
    </xf>
    <xf numFmtId="6" fontId="0" fillId="0" borderId="13" xfId="0" applyNumberFormat="1" applyFont="1" applyBorder="1" applyAlignment="1">
      <alignment horizontal="center"/>
    </xf>
    <xf numFmtId="6" fontId="4" fillId="0" borderId="0" xfId="0" applyNumberFormat="1" applyFont="1" applyFill="1" applyBorder="1" applyAlignment="1">
      <alignment/>
    </xf>
    <xf numFmtId="6" fontId="4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6" fontId="0" fillId="33" borderId="2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3" fillId="34" borderId="28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2" xfId="0" applyFont="1" applyFill="1" applyBorder="1" applyAlignment="1">
      <alignment horizontal="centerContinuous"/>
    </xf>
    <xf numFmtId="0" fontId="43" fillId="34" borderId="0" xfId="0" applyFont="1" applyFill="1" applyBorder="1" applyAlignment="1">
      <alignment horizontal="centerContinuous"/>
    </xf>
    <xf numFmtId="164" fontId="43" fillId="34" borderId="13" xfId="0" applyNumberFormat="1" applyFont="1" applyFill="1" applyBorder="1" applyAlignment="1">
      <alignment horizontal="center"/>
    </xf>
    <xf numFmtId="164" fontId="43" fillId="34" borderId="29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64" fontId="0" fillId="33" borderId="15" xfId="0" applyNumberFormat="1" applyFont="1" applyFill="1" applyBorder="1" applyAlignment="1">
      <alignment/>
    </xf>
    <xf numFmtId="0" fontId="43" fillId="34" borderId="30" xfId="0" applyFont="1" applyFill="1" applyBorder="1" applyAlignment="1">
      <alignment horizontal="center"/>
    </xf>
    <xf numFmtId="164" fontId="43" fillId="34" borderId="30" xfId="0" applyNumberFormat="1" applyFont="1" applyFill="1" applyBorder="1" applyAlignment="1">
      <alignment horizontal="center"/>
    </xf>
    <xf numFmtId="0" fontId="43" fillId="34" borderId="30" xfId="0" applyFont="1" applyFill="1" applyBorder="1" applyAlignment="1">
      <alignment/>
    </xf>
    <xf numFmtId="0" fontId="43" fillId="34" borderId="31" xfId="0" applyFont="1" applyFill="1" applyBorder="1" applyAlignment="1">
      <alignment horizontal="centerContinuous"/>
    </xf>
    <xf numFmtId="0" fontId="43" fillId="34" borderId="31" xfId="0" applyFont="1" applyFill="1" applyBorder="1" applyAlignment="1" quotePrefix="1">
      <alignment horizontal="center"/>
    </xf>
    <xf numFmtId="0" fontId="43" fillId="34" borderId="32" xfId="0" applyFont="1" applyFill="1" applyBorder="1" applyAlignment="1">
      <alignment horizontal="centerContinuous"/>
    </xf>
    <xf numFmtId="0" fontId="43" fillId="34" borderId="33" xfId="0" applyFont="1" applyFill="1" applyBorder="1" applyAlignment="1" quotePrefix="1">
      <alignment horizontal="center"/>
    </xf>
    <xf numFmtId="0" fontId="43" fillId="34" borderId="34" xfId="0" applyFont="1" applyFill="1" applyBorder="1" applyAlignment="1">
      <alignment horizontal="centerContinuous"/>
    </xf>
    <xf numFmtId="0" fontId="43" fillId="34" borderId="35" xfId="0" applyFont="1" applyFill="1" applyBorder="1" applyAlignment="1">
      <alignment horizontal="centerContinuous"/>
    </xf>
    <xf numFmtId="0" fontId="43" fillId="34" borderId="36" xfId="0" applyFont="1" applyFill="1" applyBorder="1" applyAlignment="1">
      <alignment/>
    </xf>
    <xf numFmtId="0" fontId="43" fillId="34" borderId="37" xfId="0" applyFont="1" applyFill="1" applyBorder="1" applyAlignment="1" quotePrefix="1">
      <alignment horizontal="center"/>
    </xf>
    <xf numFmtId="0" fontId="43" fillId="34" borderId="38" xfId="0" applyFont="1" applyFill="1" applyBorder="1" applyAlignment="1">
      <alignment horizontal="center"/>
    </xf>
    <xf numFmtId="0" fontId="43" fillId="34" borderId="34" xfId="0" applyFont="1" applyFill="1" applyBorder="1" applyAlignment="1" quotePrefix="1">
      <alignment horizontal="centerContinuous"/>
    </xf>
    <xf numFmtId="0" fontId="43" fillId="34" borderId="39" xfId="0" applyFont="1" applyFill="1" applyBorder="1" applyAlignment="1">
      <alignment horizontal="center"/>
    </xf>
    <xf numFmtId="0" fontId="43" fillId="34" borderId="20" xfId="0" applyFont="1" applyFill="1" applyBorder="1" applyAlignment="1">
      <alignment horizontal="centerContinuous"/>
    </xf>
    <xf numFmtId="0" fontId="43" fillId="34" borderId="11" xfId="0" applyFont="1" applyFill="1" applyBorder="1" applyAlignment="1">
      <alignment horizontal="centerContinuous"/>
    </xf>
    <xf numFmtId="0" fontId="43" fillId="34" borderId="40" xfId="0" applyFont="1" applyFill="1" applyBorder="1" applyAlignment="1">
      <alignment horizontal="center"/>
    </xf>
    <xf numFmtId="164" fontId="43" fillId="34" borderId="40" xfId="0" applyNumberFormat="1" applyFont="1" applyFill="1" applyBorder="1" applyAlignment="1">
      <alignment horizontal="center"/>
    </xf>
    <xf numFmtId="0" fontId="43" fillId="34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showGridLines="0" tabSelected="1" zoomScalePageLayoutView="0" workbookViewId="0" topLeftCell="A1">
      <selection activeCell="O1" sqref="O1"/>
    </sheetView>
  </sheetViews>
  <sheetFormatPr defaultColWidth="8.8515625" defaultRowHeight="12.75"/>
  <cols>
    <col min="1" max="1" width="2.00390625" style="14" customWidth="1"/>
    <col min="2" max="2" width="2.28125" style="14" customWidth="1"/>
    <col min="3" max="3" width="33.7109375" style="14" customWidth="1"/>
    <col min="4" max="7" width="9.140625" style="14" customWidth="1"/>
    <col min="8" max="8" width="9.140625" style="22" customWidth="1"/>
    <col min="9" max="12" width="9.140625" style="14" customWidth="1"/>
    <col min="13" max="13" width="9.140625" style="22" customWidth="1"/>
    <col min="14" max="14" width="9.140625" style="14" customWidth="1"/>
    <col min="15" max="15" width="9.140625" style="22" customWidth="1"/>
    <col min="16" max="24" width="8.8515625" style="13" customWidth="1"/>
    <col min="25" max="16384" width="8.8515625" style="14" customWidth="1"/>
  </cols>
  <sheetData>
    <row r="1" spans="1:15" ht="17.25" customHeight="1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7.2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7.25" customHeight="1" thickBot="1">
      <c r="A3" s="23"/>
      <c r="B3" s="23"/>
      <c r="C3" s="23"/>
      <c r="D3" s="23"/>
      <c r="E3" s="23"/>
      <c r="F3" s="23"/>
      <c r="G3" s="23"/>
      <c r="H3" s="21"/>
      <c r="I3" s="23"/>
      <c r="J3" s="23"/>
      <c r="K3" s="23"/>
      <c r="L3" s="23"/>
      <c r="M3" s="21"/>
      <c r="N3" s="23"/>
      <c r="O3" s="21"/>
    </row>
    <row r="4" spans="1:24" s="1" customFormat="1" ht="19.5" customHeight="1">
      <c r="A4" s="98"/>
      <c r="B4" s="99"/>
      <c r="C4" s="99"/>
      <c r="D4" s="118" t="s">
        <v>48</v>
      </c>
      <c r="E4" s="118"/>
      <c r="F4" s="118"/>
      <c r="G4" s="118"/>
      <c r="H4" s="118"/>
      <c r="I4" s="118" t="s">
        <v>42</v>
      </c>
      <c r="J4" s="118"/>
      <c r="K4" s="118"/>
      <c r="L4" s="118"/>
      <c r="M4" s="118"/>
      <c r="N4" s="119" t="s">
        <v>22</v>
      </c>
      <c r="O4" s="103" t="s">
        <v>23</v>
      </c>
      <c r="P4" s="3"/>
      <c r="Q4" s="3"/>
      <c r="R4" s="3"/>
      <c r="S4" s="3"/>
      <c r="T4" s="3"/>
      <c r="U4" s="3"/>
      <c r="V4" s="3"/>
      <c r="W4" s="3"/>
      <c r="X4" s="3"/>
    </row>
    <row r="5" spans="1:24" s="1" customFormat="1" ht="19.5" customHeight="1" thickBot="1">
      <c r="A5" s="120" t="s">
        <v>63</v>
      </c>
      <c r="B5" s="121"/>
      <c r="C5" s="121"/>
      <c r="D5" s="122" t="s">
        <v>71</v>
      </c>
      <c r="E5" s="122" t="s">
        <v>68</v>
      </c>
      <c r="F5" s="122" t="s">
        <v>69</v>
      </c>
      <c r="G5" s="122" t="s">
        <v>70</v>
      </c>
      <c r="H5" s="123" t="s">
        <v>24</v>
      </c>
      <c r="I5" s="122" t="s">
        <v>71</v>
      </c>
      <c r="J5" s="122" t="s">
        <v>68</v>
      </c>
      <c r="K5" s="122" t="s">
        <v>69</v>
      </c>
      <c r="L5" s="122" t="s">
        <v>70</v>
      </c>
      <c r="M5" s="123" t="s">
        <v>24</v>
      </c>
      <c r="N5" s="124" t="s">
        <v>0</v>
      </c>
      <c r="O5" s="102" t="s">
        <v>0</v>
      </c>
      <c r="P5" s="3"/>
      <c r="Q5" s="3"/>
      <c r="R5" s="3"/>
      <c r="S5" s="3"/>
      <c r="T5" s="3"/>
      <c r="U5" s="3"/>
      <c r="V5" s="3"/>
      <c r="W5" s="3"/>
      <c r="X5" s="3"/>
    </row>
    <row r="6" spans="1:15" ht="15" customHeight="1">
      <c r="A6" s="82" t="s">
        <v>13</v>
      </c>
      <c r="B6" s="83"/>
      <c r="C6" s="83"/>
      <c r="D6" s="83"/>
      <c r="E6" s="83"/>
      <c r="F6" s="83"/>
      <c r="G6" s="83"/>
      <c r="H6" s="84"/>
      <c r="I6" s="83"/>
      <c r="J6" s="83"/>
      <c r="K6" s="83"/>
      <c r="L6" s="83"/>
      <c r="M6" s="84"/>
      <c r="N6" s="83"/>
      <c r="O6" s="85"/>
    </row>
    <row r="7" spans="1:15" ht="15" customHeight="1">
      <c r="A7" s="29"/>
      <c r="B7" s="23" t="s">
        <v>1</v>
      </c>
      <c r="C7" s="30"/>
      <c r="D7" s="23"/>
      <c r="E7" s="23"/>
      <c r="F7" s="23"/>
      <c r="G7" s="23"/>
      <c r="H7" s="31"/>
      <c r="I7" s="29"/>
      <c r="J7" s="23"/>
      <c r="K7" s="23"/>
      <c r="L7" s="23"/>
      <c r="M7" s="31"/>
      <c r="N7" s="29"/>
      <c r="O7" s="31"/>
    </row>
    <row r="8" spans="1:17" ht="15" customHeight="1">
      <c r="A8" s="29"/>
      <c r="B8" s="23"/>
      <c r="C8" s="30" t="s">
        <v>33</v>
      </c>
      <c r="D8" s="2">
        <v>4554</v>
      </c>
      <c r="E8" s="2">
        <v>1089.16</v>
      </c>
      <c r="F8" s="2">
        <v>8300</v>
      </c>
      <c r="G8" s="20">
        <v>5280</v>
      </c>
      <c r="H8" s="32">
        <f>SUM(D8:G8)</f>
        <v>19223.16</v>
      </c>
      <c r="I8" s="33">
        <v>5418</v>
      </c>
      <c r="J8" s="2">
        <v>1217</v>
      </c>
      <c r="K8" s="2">
        <v>9088</v>
      </c>
      <c r="L8" s="2">
        <v>5910</v>
      </c>
      <c r="M8" s="34">
        <f>SUM(I8:L8)</f>
        <v>21633</v>
      </c>
      <c r="N8" s="35">
        <f>+M8-H8</f>
        <v>2409.84</v>
      </c>
      <c r="O8" s="31">
        <f>ROUND(N8/H8,3)</f>
        <v>0.125</v>
      </c>
      <c r="P8" s="15"/>
      <c r="Q8" s="16"/>
    </row>
    <row r="9" spans="1:15" ht="15" customHeight="1">
      <c r="A9" s="29"/>
      <c r="B9" s="23"/>
      <c r="C9" s="30" t="s">
        <v>32</v>
      </c>
      <c r="D9" s="2">
        <v>4734</v>
      </c>
      <c r="E9" s="2">
        <v>1089.16</v>
      </c>
      <c r="F9" s="2">
        <v>8300</v>
      </c>
      <c r="G9" s="20">
        <v>5280</v>
      </c>
      <c r="H9" s="32">
        <f>SUM(D9:G9)</f>
        <v>19403.16</v>
      </c>
      <c r="I9" s="33">
        <v>5628</v>
      </c>
      <c r="J9" s="2">
        <v>1217</v>
      </c>
      <c r="K9" s="2">
        <v>9088</v>
      </c>
      <c r="L9" s="2">
        <v>5910</v>
      </c>
      <c r="M9" s="34">
        <f>SUM(I9:L9)</f>
        <v>21843</v>
      </c>
      <c r="N9" s="35">
        <f>+M9-H9</f>
        <v>2439.84</v>
      </c>
      <c r="O9" s="31">
        <f>ROUND(N9/H9,3)</f>
        <v>0.126</v>
      </c>
    </row>
    <row r="10" spans="1:15" ht="15" customHeight="1">
      <c r="A10" s="29"/>
      <c r="B10" s="23"/>
      <c r="C10" s="30" t="s">
        <v>3</v>
      </c>
      <c r="D10" s="2">
        <v>5994</v>
      </c>
      <c r="E10" s="2">
        <v>1089.16</v>
      </c>
      <c r="F10" s="2">
        <v>8300</v>
      </c>
      <c r="G10" s="20">
        <v>5280</v>
      </c>
      <c r="H10" s="32">
        <f>SUM(D10:G10)</f>
        <v>20663.16</v>
      </c>
      <c r="I10" s="33">
        <v>7498</v>
      </c>
      <c r="J10" s="2">
        <v>1217</v>
      </c>
      <c r="K10" s="2">
        <v>9088</v>
      </c>
      <c r="L10" s="2">
        <v>5910</v>
      </c>
      <c r="M10" s="34">
        <f>SUM(I10:L10)</f>
        <v>23713</v>
      </c>
      <c r="N10" s="35">
        <f>+M10-H10</f>
        <v>3049.84</v>
      </c>
      <c r="O10" s="31">
        <f>ROUND(N10/H10,3)</f>
        <v>0.148</v>
      </c>
    </row>
    <row r="11" spans="1:16" ht="15" customHeight="1">
      <c r="A11" s="36"/>
      <c r="B11" s="37"/>
      <c r="C11" s="38" t="s">
        <v>2</v>
      </c>
      <c r="D11" s="2">
        <v>7254</v>
      </c>
      <c r="E11" s="2">
        <v>1089.16</v>
      </c>
      <c r="F11" s="2">
        <v>8300</v>
      </c>
      <c r="G11" s="20">
        <v>5280</v>
      </c>
      <c r="H11" s="32">
        <f>SUM(D11:G11)</f>
        <v>21923.16</v>
      </c>
      <c r="I11" s="39">
        <v>8632</v>
      </c>
      <c r="J11" s="40">
        <v>1217</v>
      </c>
      <c r="K11" s="40">
        <v>9088</v>
      </c>
      <c r="L11" s="40">
        <v>5910</v>
      </c>
      <c r="M11" s="41">
        <f>SUM(I11:L11)</f>
        <v>24847</v>
      </c>
      <c r="N11" s="42">
        <f>+M11-H11</f>
        <v>2923.84</v>
      </c>
      <c r="O11" s="43">
        <f>ROUND(N11/H11,3)</f>
        <v>0.133</v>
      </c>
      <c r="P11" s="15"/>
    </row>
    <row r="12" spans="1:15" ht="15" customHeight="1">
      <c r="A12" s="29"/>
      <c r="B12" s="23" t="s">
        <v>4</v>
      </c>
      <c r="C12" s="30"/>
      <c r="D12" s="44"/>
      <c r="E12" s="44"/>
      <c r="F12" s="44"/>
      <c r="G12" s="45"/>
      <c r="H12" s="46"/>
      <c r="I12" s="33"/>
      <c r="J12" s="2"/>
      <c r="K12" s="2"/>
      <c r="L12" s="20"/>
      <c r="M12" s="32"/>
      <c r="N12" s="35"/>
      <c r="O12" s="31"/>
    </row>
    <row r="13" spans="1:16" ht="15" customHeight="1">
      <c r="A13" s="29"/>
      <c r="B13" s="23"/>
      <c r="C13" s="30" t="s">
        <v>33</v>
      </c>
      <c r="D13" s="2">
        <v>6570</v>
      </c>
      <c r="E13" s="2">
        <v>1098.16</v>
      </c>
      <c r="F13" s="2">
        <v>7641</v>
      </c>
      <c r="G13" s="20">
        <v>5280</v>
      </c>
      <c r="H13" s="32">
        <f>SUM(D13:G13)</f>
        <v>20589.16</v>
      </c>
      <c r="I13" s="33">
        <v>7030</v>
      </c>
      <c r="J13" s="2">
        <v>1226</v>
      </c>
      <c r="K13" s="47">
        <v>8091</v>
      </c>
      <c r="L13" s="2">
        <v>5910</v>
      </c>
      <c r="M13" s="34">
        <f aca="true" t="shared" si="0" ref="M13:M18">SUM(I13:L13)</f>
        <v>22257</v>
      </c>
      <c r="N13" s="35">
        <f aca="true" t="shared" si="1" ref="N13:N18">+M13-H13</f>
        <v>1667.8400000000001</v>
      </c>
      <c r="O13" s="31">
        <f aca="true" t="shared" si="2" ref="O13:O18">ROUND(N13/H13,3)</f>
        <v>0.081</v>
      </c>
      <c r="P13" s="16"/>
    </row>
    <row r="14" spans="1:15" ht="15" customHeight="1">
      <c r="A14" s="29"/>
      <c r="B14" s="23"/>
      <c r="C14" s="30" t="s">
        <v>32</v>
      </c>
      <c r="D14" s="2">
        <v>6570</v>
      </c>
      <c r="E14" s="2">
        <v>1098.16</v>
      </c>
      <c r="F14" s="2">
        <v>7641</v>
      </c>
      <c r="G14" s="20">
        <v>5280</v>
      </c>
      <c r="H14" s="32">
        <f>SUM(D14:G14)</f>
        <v>20589.16</v>
      </c>
      <c r="I14" s="33">
        <v>7030</v>
      </c>
      <c r="J14" s="2">
        <v>1226</v>
      </c>
      <c r="K14" s="47">
        <v>8091</v>
      </c>
      <c r="L14" s="2">
        <v>5910</v>
      </c>
      <c r="M14" s="34">
        <f t="shared" si="0"/>
        <v>22257</v>
      </c>
      <c r="N14" s="35">
        <f t="shared" si="1"/>
        <v>1667.8400000000001</v>
      </c>
      <c r="O14" s="31">
        <f t="shared" si="2"/>
        <v>0.081</v>
      </c>
    </row>
    <row r="15" spans="1:15" ht="15" customHeight="1">
      <c r="A15" s="29"/>
      <c r="B15" s="23"/>
      <c r="C15" s="30" t="s">
        <v>3</v>
      </c>
      <c r="D15" s="2">
        <v>8010</v>
      </c>
      <c r="E15" s="2">
        <v>1098.16</v>
      </c>
      <c r="F15" s="2">
        <v>7641</v>
      </c>
      <c r="G15" s="20">
        <v>5280</v>
      </c>
      <c r="H15" s="32">
        <f>SUM(D15:G15)</f>
        <v>22029.16</v>
      </c>
      <c r="I15" s="33">
        <v>8876</v>
      </c>
      <c r="J15" s="2">
        <v>1226</v>
      </c>
      <c r="K15" s="47">
        <v>8091</v>
      </c>
      <c r="L15" s="2">
        <v>5910</v>
      </c>
      <c r="M15" s="34">
        <f t="shared" si="0"/>
        <v>24103</v>
      </c>
      <c r="N15" s="35">
        <f t="shared" si="1"/>
        <v>2073.84</v>
      </c>
      <c r="O15" s="31">
        <f t="shared" si="2"/>
        <v>0.094</v>
      </c>
    </row>
    <row r="16" spans="1:15" ht="15" customHeight="1">
      <c r="A16" s="29"/>
      <c r="B16" s="23"/>
      <c r="C16" s="30" t="s">
        <v>6</v>
      </c>
      <c r="D16" s="2">
        <v>9432</v>
      </c>
      <c r="E16" s="2">
        <v>1098.16</v>
      </c>
      <c r="F16" s="2">
        <v>7641</v>
      </c>
      <c r="G16" s="20">
        <v>5280</v>
      </c>
      <c r="H16" s="32">
        <f>SUM(D16:G16)</f>
        <v>23451.16</v>
      </c>
      <c r="I16" s="33">
        <v>10092</v>
      </c>
      <c r="J16" s="2">
        <v>1226</v>
      </c>
      <c r="K16" s="47">
        <v>8091</v>
      </c>
      <c r="L16" s="2">
        <v>5910</v>
      </c>
      <c r="M16" s="34">
        <f t="shared" si="0"/>
        <v>25319</v>
      </c>
      <c r="N16" s="35">
        <f t="shared" si="1"/>
        <v>1867.8400000000001</v>
      </c>
      <c r="O16" s="31">
        <f t="shared" si="2"/>
        <v>0.08</v>
      </c>
    </row>
    <row r="17" spans="1:15" ht="15" customHeight="1">
      <c r="A17" s="29"/>
      <c r="B17" s="23"/>
      <c r="C17" s="30" t="s">
        <v>5</v>
      </c>
      <c r="D17" s="2">
        <v>9792</v>
      </c>
      <c r="E17" s="2">
        <v>1098.16</v>
      </c>
      <c r="F17" s="2">
        <v>7641</v>
      </c>
      <c r="G17" s="20">
        <v>5280</v>
      </c>
      <c r="H17" s="32">
        <f aca="true" t="shared" si="3" ref="H17:H59">SUM(D17:G17)</f>
        <v>23811.16</v>
      </c>
      <c r="I17" s="33">
        <v>10478</v>
      </c>
      <c r="J17" s="2">
        <v>1226</v>
      </c>
      <c r="K17" s="47">
        <v>8091</v>
      </c>
      <c r="L17" s="2">
        <v>5910</v>
      </c>
      <c r="M17" s="34">
        <f t="shared" si="0"/>
        <v>25705</v>
      </c>
      <c r="N17" s="35">
        <f t="shared" si="1"/>
        <v>1893.8400000000001</v>
      </c>
      <c r="O17" s="31">
        <f t="shared" si="2"/>
        <v>0.08</v>
      </c>
    </row>
    <row r="18" spans="1:15" ht="15" customHeight="1">
      <c r="A18" s="29"/>
      <c r="B18" s="23"/>
      <c r="C18" s="30" t="s">
        <v>45</v>
      </c>
      <c r="D18" s="2">
        <v>15336</v>
      </c>
      <c r="E18" s="2">
        <v>1098.16</v>
      </c>
      <c r="F18" s="2">
        <v>7641</v>
      </c>
      <c r="G18" s="20">
        <v>5280</v>
      </c>
      <c r="H18" s="32">
        <f t="shared" si="3"/>
        <v>29355.16</v>
      </c>
      <c r="I18" s="33">
        <v>17022</v>
      </c>
      <c r="J18" s="2">
        <v>1226</v>
      </c>
      <c r="K18" s="47">
        <v>8091</v>
      </c>
      <c r="L18" s="2">
        <v>5910</v>
      </c>
      <c r="M18" s="34">
        <f t="shared" si="0"/>
        <v>32249</v>
      </c>
      <c r="N18" s="35">
        <f t="shared" si="1"/>
        <v>2893.84</v>
      </c>
      <c r="O18" s="31">
        <f t="shared" si="2"/>
        <v>0.099</v>
      </c>
    </row>
    <row r="19" spans="1:15" ht="15" customHeight="1">
      <c r="A19" s="88" t="s">
        <v>7</v>
      </c>
      <c r="B19" s="86"/>
      <c r="C19" s="89"/>
      <c r="D19" s="86"/>
      <c r="E19" s="86"/>
      <c r="F19" s="86"/>
      <c r="G19" s="86"/>
      <c r="H19" s="87"/>
      <c r="I19" s="87"/>
      <c r="J19" s="87"/>
      <c r="K19" s="87"/>
      <c r="L19" s="87"/>
      <c r="M19" s="87"/>
      <c r="N19" s="87"/>
      <c r="O19" s="90"/>
    </row>
    <row r="20" spans="1:15" ht="15" customHeight="1">
      <c r="A20" s="29"/>
      <c r="B20" s="23" t="s">
        <v>1</v>
      </c>
      <c r="C20" s="30"/>
      <c r="D20" s="23"/>
      <c r="E20" s="23"/>
      <c r="F20" s="23"/>
      <c r="G20" s="23"/>
      <c r="H20" s="32"/>
      <c r="I20" s="35"/>
      <c r="J20" s="20"/>
      <c r="K20" s="20"/>
      <c r="L20" s="20"/>
      <c r="M20" s="32"/>
      <c r="N20" s="35"/>
      <c r="O20" s="31"/>
    </row>
    <row r="21" spans="1:15" ht="15" customHeight="1">
      <c r="A21" s="29"/>
      <c r="B21" s="23"/>
      <c r="C21" s="30" t="s">
        <v>43</v>
      </c>
      <c r="D21" s="48" t="s">
        <v>49</v>
      </c>
      <c r="E21" s="48" t="s">
        <v>49</v>
      </c>
      <c r="F21" s="48" t="s">
        <v>49</v>
      </c>
      <c r="G21" s="48" t="s">
        <v>49</v>
      </c>
      <c r="H21" s="48" t="s">
        <v>49</v>
      </c>
      <c r="I21" s="33">
        <v>5190</v>
      </c>
      <c r="J21" s="20">
        <v>1080</v>
      </c>
      <c r="K21" s="2">
        <v>6898</v>
      </c>
      <c r="L21" s="2">
        <v>5910</v>
      </c>
      <c r="M21" s="34">
        <f>SUM(I21:L21)</f>
        <v>19078</v>
      </c>
      <c r="N21" s="49" t="s">
        <v>49</v>
      </c>
      <c r="O21" s="50" t="s">
        <v>49</v>
      </c>
    </row>
    <row r="22" spans="1:16" ht="15" customHeight="1">
      <c r="A22" s="29"/>
      <c r="B22" s="23"/>
      <c r="C22" s="30" t="s">
        <v>44</v>
      </c>
      <c r="D22" s="20">
        <v>4066</v>
      </c>
      <c r="E22" s="20">
        <v>967</v>
      </c>
      <c r="F22" s="20">
        <v>6738</v>
      </c>
      <c r="G22" s="20">
        <v>5280</v>
      </c>
      <c r="H22" s="32">
        <f t="shared" si="3"/>
        <v>17051</v>
      </c>
      <c r="I22" s="35">
        <v>4350</v>
      </c>
      <c r="J22" s="20">
        <v>1080</v>
      </c>
      <c r="K22" s="2">
        <v>6898</v>
      </c>
      <c r="L22" s="2">
        <v>5910</v>
      </c>
      <c r="M22" s="34">
        <f>SUM(I22:L22)</f>
        <v>18238</v>
      </c>
      <c r="N22" s="35">
        <f>+M22-H22</f>
        <v>1187</v>
      </c>
      <c r="O22" s="31">
        <f>ROUND(N22/H22,3)</f>
        <v>0.07</v>
      </c>
      <c r="P22" s="16"/>
    </row>
    <row r="23" spans="1:15" ht="15" customHeight="1">
      <c r="A23" s="29"/>
      <c r="B23" s="23"/>
      <c r="C23" s="30" t="s">
        <v>37</v>
      </c>
      <c r="D23" s="20">
        <v>4264</v>
      </c>
      <c r="E23" s="20">
        <v>967</v>
      </c>
      <c r="F23" s="20">
        <v>6738</v>
      </c>
      <c r="G23" s="20">
        <v>5280</v>
      </c>
      <c r="H23" s="32">
        <f t="shared" si="3"/>
        <v>17249</v>
      </c>
      <c r="I23" s="35">
        <v>4562</v>
      </c>
      <c r="J23" s="20">
        <v>1080</v>
      </c>
      <c r="K23" s="2">
        <v>6898</v>
      </c>
      <c r="L23" s="2">
        <v>5910</v>
      </c>
      <c r="M23" s="34">
        <f>SUM(I23:L23)</f>
        <v>18450</v>
      </c>
      <c r="N23" s="35">
        <f>+M23-H23</f>
        <v>1201</v>
      </c>
      <c r="O23" s="31">
        <f>ROUND(N23/H23,3)</f>
        <v>0.07</v>
      </c>
    </row>
    <row r="24" spans="1:15" ht="15" customHeight="1">
      <c r="A24" s="29"/>
      <c r="B24" s="23"/>
      <c r="C24" s="30" t="s">
        <v>38</v>
      </c>
      <c r="D24" s="20">
        <v>4508</v>
      </c>
      <c r="E24" s="20">
        <v>967</v>
      </c>
      <c r="F24" s="20">
        <v>6738</v>
      </c>
      <c r="G24" s="20">
        <v>5280</v>
      </c>
      <c r="H24" s="32">
        <f t="shared" si="3"/>
        <v>17493</v>
      </c>
      <c r="I24" s="35">
        <v>4824</v>
      </c>
      <c r="J24" s="20">
        <v>1080</v>
      </c>
      <c r="K24" s="2">
        <v>6898</v>
      </c>
      <c r="L24" s="2">
        <v>5910</v>
      </c>
      <c r="M24" s="34">
        <f>SUM(I24:L24)</f>
        <v>18712</v>
      </c>
      <c r="N24" s="35">
        <f>+M24-H24</f>
        <v>1219</v>
      </c>
      <c r="O24" s="31">
        <f>ROUND(N24/H24,3)</f>
        <v>0.07</v>
      </c>
    </row>
    <row r="25" spans="1:15" ht="15" customHeight="1">
      <c r="A25" s="29"/>
      <c r="B25" s="23"/>
      <c r="C25" s="30" t="s">
        <v>30</v>
      </c>
      <c r="D25" s="20">
        <v>6250</v>
      </c>
      <c r="E25" s="51">
        <v>967</v>
      </c>
      <c r="F25" s="20">
        <v>6738</v>
      </c>
      <c r="G25" s="20">
        <v>5280</v>
      </c>
      <c r="H25" s="32">
        <f t="shared" si="3"/>
        <v>19235</v>
      </c>
      <c r="I25" s="42">
        <v>6688</v>
      </c>
      <c r="J25" s="51">
        <v>1080</v>
      </c>
      <c r="K25" s="40">
        <v>6898</v>
      </c>
      <c r="L25" s="40">
        <v>5910</v>
      </c>
      <c r="M25" s="41">
        <f>SUM(I25:L25)</f>
        <v>20576</v>
      </c>
      <c r="N25" s="42">
        <f>+M25-H25</f>
        <v>1341</v>
      </c>
      <c r="O25" s="43">
        <f>ROUND(N25/H25,3)</f>
        <v>0.07</v>
      </c>
    </row>
    <row r="26" spans="1:15" ht="15" customHeight="1">
      <c r="A26" s="52"/>
      <c r="B26" s="53" t="s">
        <v>4</v>
      </c>
      <c r="C26" s="54"/>
      <c r="D26" s="45"/>
      <c r="E26" s="20"/>
      <c r="F26" s="45"/>
      <c r="G26" s="45"/>
      <c r="H26" s="46"/>
      <c r="I26" s="35"/>
      <c r="J26" s="20"/>
      <c r="K26" s="20"/>
      <c r="L26" s="20"/>
      <c r="M26" s="32"/>
      <c r="N26" s="35"/>
      <c r="O26" s="31"/>
    </row>
    <row r="27" spans="1:15" ht="15" customHeight="1">
      <c r="A27" s="29"/>
      <c r="B27" s="23"/>
      <c r="C27" s="30" t="s">
        <v>28</v>
      </c>
      <c r="D27" s="20">
        <v>5766</v>
      </c>
      <c r="E27" s="20">
        <v>967</v>
      </c>
      <c r="F27" s="20">
        <v>7641</v>
      </c>
      <c r="G27" s="20">
        <v>5280</v>
      </c>
      <c r="H27" s="32">
        <f t="shared" si="3"/>
        <v>19654</v>
      </c>
      <c r="I27" s="35">
        <v>6170</v>
      </c>
      <c r="J27" s="20">
        <v>1080</v>
      </c>
      <c r="K27" s="47">
        <v>8091</v>
      </c>
      <c r="L27" s="2">
        <v>5910</v>
      </c>
      <c r="M27" s="34">
        <f>SUM(I27:L27)</f>
        <v>21251</v>
      </c>
      <c r="N27" s="35">
        <f>+M27-H27</f>
        <v>1597</v>
      </c>
      <c r="O27" s="31">
        <f>ROUND(N27/H27,3)</f>
        <v>0.081</v>
      </c>
    </row>
    <row r="28" spans="1:15" ht="15" customHeight="1">
      <c r="A28" s="29"/>
      <c r="B28" s="23"/>
      <c r="C28" s="30" t="s">
        <v>27</v>
      </c>
      <c r="D28" s="20">
        <v>6640</v>
      </c>
      <c r="E28" s="20">
        <v>967</v>
      </c>
      <c r="F28" s="20">
        <v>7641</v>
      </c>
      <c r="G28" s="20">
        <v>5280</v>
      </c>
      <c r="H28" s="32">
        <f t="shared" si="3"/>
        <v>20528</v>
      </c>
      <c r="I28" s="35">
        <v>7104</v>
      </c>
      <c r="J28" s="20">
        <v>1080</v>
      </c>
      <c r="K28" s="47">
        <v>8091</v>
      </c>
      <c r="L28" s="2">
        <v>5910</v>
      </c>
      <c r="M28" s="34">
        <f>SUM(I28:L28)</f>
        <v>22185</v>
      </c>
      <c r="N28" s="35">
        <f>+M28-H28</f>
        <v>1657</v>
      </c>
      <c r="O28" s="31">
        <f>ROUND(N28/H28,3)</f>
        <v>0.081</v>
      </c>
    </row>
    <row r="29" spans="1:15" ht="15" customHeight="1">
      <c r="A29" s="29"/>
      <c r="B29" s="23"/>
      <c r="C29" s="30" t="s">
        <v>26</v>
      </c>
      <c r="D29" s="20">
        <v>6640</v>
      </c>
      <c r="E29" s="20">
        <v>967</v>
      </c>
      <c r="F29" s="20">
        <v>7641</v>
      </c>
      <c r="G29" s="20">
        <v>5280</v>
      </c>
      <c r="H29" s="32">
        <f t="shared" si="3"/>
        <v>20528</v>
      </c>
      <c r="I29" s="35">
        <v>7104</v>
      </c>
      <c r="J29" s="20">
        <v>1080</v>
      </c>
      <c r="K29" s="47">
        <v>8091</v>
      </c>
      <c r="L29" s="2">
        <v>5910</v>
      </c>
      <c r="M29" s="34">
        <f>SUM(I29:L29)</f>
        <v>22185</v>
      </c>
      <c r="N29" s="35">
        <f>+M29-H29</f>
        <v>1657</v>
      </c>
      <c r="O29" s="31">
        <f>ROUND(N29/H29,3)</f>
        <v>0.081</v>
      </c>
    </row>
    <row r="30" spans="1:15" ht="15" customHeight="1">
      <c r="A30" s="29"/>
      <c r="B30" s="23"/>
      <c r="C30" s="30" t="s">
        <v>29</v>
      </c>
      <c r="D30" s="20">
        <v>9082</v>
      </c>
      <c r="E30" s="20">
        <v>967</v>
      </c>
      <c r="F30" s="20">
        <v>7641</v>
      </c>
      <c r="G30" s="20">
        <v>5280</v>
      </c>
      <c r="H30" s="32">
        <f t="shared" si="3"/>
        <v>22970</v>
      </c>
      <c r="I30" s="35">
        <v>9718</v>
      </c>
      <c r="J30" s="20">
        <v>1080</v>
      </c>
      <c r="K30" s="47">
        <v>8091</v>
      </c>
      <c r="L30" s="2">
        <v>5910</v>
      </c>
      <c r="M30" s="34">
        <f>SUM(I30:L30)</f>
        <v>24799</v>
      </c>
      <c r="N30" s="35">
        <f>+M30-H30</f>
        <v>1829</v>
      </c>
      <c r="O30" s="31">
        <f>ROUND(N30/H30,3)</f>
        <v>0.08</v>
      </c>
    </row>
    <row r="31" spans="1:15" ht="15" customHeight="1">
      <c r="A31" s="88" t="s">
        <v>64</v>
      </c>
      <c r="B31" s="86"/>
      <c r="C31" s="86"/>
      <c r="D31" s="86"/>
      <c r="E31" s="86"/>
      <c r="F31" s="86"/>
      <c r="G31" s="86"/>
      <c r="H31" s="87"/>
      <c r="I31" s="87"/>
      <c r="J31" s="87"/>
      <c r="K31" s="87"/>
      <c r="L31" s="87"/>
      <c r="M31" s="87"/>
      <c r="N31" s="87"/>
      <c r="O31" s="90"/>
    </row>
    <row r="32" spans="1:15" ht="15" customHeight="1">
      <c r="A32" s="29"/>
      <c r="B32" s="23" t="s">
        <v>1</v>
      </c>
      <c r="C32" s="30"/>
      <c r="D32" s="23"/>
      <c r="E32" s="23"/>
      <c r="F32" s="23"/>
      <c r="G32" s="23"/>
      <c r="H32" s="32"/>
      <c r="I32" s="35"/>
      <c r="J32" s="20"/>
      <c r="K32" s="20"/>
      <c r="L32" s="20"/>
      <c r="M32" s="32"/>
      <c r="N32" s="35"/>
      <c r="O32" s="31"/>
    </row>
    <row r="33" spans="1:16" ht="15" customHeight="1">
      <c r="A33" s="29"/>
      <c r="B33" s="23"/>
      <c r="C33" s="30" t="s">
        <v>20</v>
      </c>
      <c r="D33" s="20">
        <v>4330</v>
      </c>
      <c r="E33" s="20">
        <v>734</v>
      </c>
      <c r="F33" s="20">
        <v>7641</v>
      </c>
      <c r="G33" s="20">
        <v>5280</v>
      </c>
      <c r="H33" s="32">
        <f t="shared" si="3"/>
        <v>17985</v>
      </c>
      <c r="I33" s="35">
        <v>5054</v>
      </c>
      <c r="J33" s="20">
        <v>765</v>
      </c>
      <c r="K33" s="59">
        <v>8450</v>
      </c>
      <c r="L33" s="2">
        <v>5910</v>
      </c>
      <c r="M33" s="34">
        <f>SUM(I33:L33)</f>
        <v>20179</v>
      </c>
      <c r="N33" s="35">
        <f>+M33-H33</f>
        <v>2194</v>
      </c>
      <c r="O33" s="31">
        <f>ROUND(N33/H33,3)</f>
        <v>0.122</v>
      </c>
      <c r="P33" s="18"/>
    </row>
    <row r="34" spans="1:16" ht="15" customHeight="1">
      <c r="A34" s="29"/>
      <c r="B34" s="23"/>
      <c r="C34" s="60" t="s">
        <v>46</v>
      </c>
      <c r="D34" s="61">
        <v>4806</v>
      </c>
      <c r="E34" s="62">
        <v>734</v>
      </c>
      <c r="F34" s="62">
        <v>7641</v>
      </c>
      <c r="G34" s="62">
        <v>5280</v>
      </c>
      <c r="H34" s="41">
        <f t="shared" si="3"/>
        <v>18461</v>
      </c>
      <c r="I34" s="42">
        <v>5184</v>
      </c>
      <c r="J34" s="51">
        <v>765</v>
      </c>
      <c r="K34" s="63">
        <v>8450</v>
      </c>
      <c r="L34" s="40">
        <v>5910</v>
      </c>
      <c r="M34" s="41">
        <f>SUM(I34:L34)</f>
        <v>20309</v>
      </c>
      <c r="N34" s="42">
        <f>+M34-H34</f>
        <v>1848</v>
      </c>
      <c r="O34" s="43">
        <f>ROUND(N34/H34,3)</f>
        <v>0.1</v>
      </c>
      <c r="P34" s="18"/>
    </row>
    <row r="35" spans="1:16" ht="15" customHeight="1">
      <c r="A35" s="52"/>
      <c r="B35" s="53" t="s">
        <v>4</v>
      </c>
      <c r="C35" s="54"/>
      <c r="D35" s="20"/>
      <c r="E35" s="20"/>
      <c r="F35" s="20"/>
      <c r="G35" s="20"/>
      <c r="H35" s="32"/>
      <c r="I35" s="35"/>
      <c r="J35" s="20"/>
      <c r="K35" s="64"/>
      <c r="L35" s="2"/>
      <c r="M35" s="34"/>
      <c r="N35" s="35"/>
      <c r="O35" s="31"/>
      <c r="P35" s="18"/>
    </row>
    <row r="36" spans="1:16" ht="15" customHeight="1">
      <c r="A36" s="29"/>
      <c r="B36" s="23"/>
      <c r="C36" s="30" t="s">
        <v>9</v>
      </c>
      <c r="D36" s="20">
        <v>6820</v>
      </c>
      <c r="E36" s="20">
        <v>734</v>
      </c>
      <c r="F36" s="20">
        <v>7641</v>
      </c>
      <c r="G36" s="20">
        <v>5280</v>
      </c>
      <c r="H36" s="32">
        <f t="shared" si="3"/>
        <v>20475</v>
      </c>
      <c r="I36" s="35">
        <v>6956</v>
      </c>
      <c r="J36" s="20">
        <v>765</v>
      </c>
      <c r="K36" s="64">
        <v>8450</v>
      </c>
      <c r="L36" s="2">
        <v>5910</v>
      </c>
      <c r="M36" s="34">
        <f aca="true" t="shared" si="4" ref="M36:M42">SUM(I36:L36)</f>
        <v>22081</v>
      </c>
      <c r="N36" s="35">
        <f aca="true" t="shared" si="5" ref="N36:N42">+M36-H36</f>
        <v>1606</v>
      </c>
      <c r="O36" s="31">
        <f aca="true" t="shared" si="6" ref="O36:O42">ROUND(N36/H36,3)</f>
        <v>0.078</v>
      </c>
      <c r="P36" s="18"/>
    </row>
    <row r="37" spans="1:16" ht="15" customHeight="1">
      <c r="A37" s="29"/>
      <c r="B37" s="23"/>
      <c r="C37" s="65" t="s">
        <v>10</v>
      </c>
      <c r="D37" s="20">
        <v>8222</v>
      </c>
      <c r="E37" s="20">
        <v>734</v>
      </c>
      <c r="F37" s="20">
        <v>7641</v>
      </c>
      <c r="G37" s="20">
        <v>5280</v>
      </c>
      <c r="H37" s="32">
        <f t="shared" si="3"/>
        <v>21877</v>
      </c>
      <c r="I37" s="35">
        <v>8386</v>
      </c>
      <c r="J37" s="20">
        <v>765</v>
      </c>
      <c r="K37" s="64">
        <v>8450</v>
      </c>
      <c r="L37" s="2">
        <v>5910</v>
      </c>
      <c r="M37" s="34">
        <f t="shared" si="4"/>
        <v>23511</v>
      </c>
      <c r="N37" s="35">
        <f t="shared" si="5"/>
        <v>1634</v>
      </c>
      <c r="O37" s="31">
        <f t="shared" si="6"/>
        <v>0.075</v>
      </c>
      <c r="P37" s="18"/>
    </row>
    <row r="38" spans="1:16" ht="15" customHeight="1">
      <c r="A38" s="29"/>
      <c r="B38" s="23"/>
      <c r="C38" s="65" t="s">
        <v>3</v>
      </c>
      <c r="D38" s="20">
        <v>8300</v>
      </c>
      <c r="E38" s="20">
        <v>734</v>
      </c>
      <c r="F38" s="20">
        <v>7641</v>
      </c>
      <c r="G38" s="20">
        <v>5280</v>
      </c>
      <c r="H38" s="32">
        <f t="shared" si="3"/>
        <v>21955</v>
      </c>
      <c r="I38" s="35">
        <v>8466</v>
      </c>
      <c r="J38" s="20">
        <v>765</v>
      </c>
      <c r="K38" s="64">
        <v>8450</v>
      </c>
      <c r="L38" s="2">
        <v>5910</v>
      </c>
      <c r="M38" s="34">
        <f t="shared" si="4"/>
        <v>23591</v>
      </c>
      <c r="N38" s="35">
        <f t="shared" si="5"/>
        <v>1636</v>
      </c>
      <c r="O38" s="31">
        <f t="shared" si="6"/>
        <v>0.075</v>
      </c>
      <c r="P38" s="18"/>
    </row>
    <row r="39" spans="1:16" ht="15" customHeight="1">
      <c r="A39" s="29"/>
      <c r="B39" s="23"/>
      <c r="C39" s="30" t="s">
        <v>47</v>
      </c>
      <c r="D39" s="20">
        <v>9484</v>
      </c>
      <c r="E39" s="20">
        <v>734</v>
      </c>
      <c r="F39" s="20">
        <v>7641</v>
      </c>
      <c r="G39" s="20">
        <v>5280</v>
      </c>
      <c r="H39" s="32">
        <f t="shared" si="3"/>
        <v>23139</v>
      </c>
      <c r="I39" s="35">
        <v>9674</v>
      </c>
      <c r="J39" s="20">
        <v>765</v>
      </c>
      <c r="K39" s="64">
        <v>8450</v>
      </c>
      <c r="L39" s="2">
        <v>5910</v>
      </c>
      <c r="M39" s="34">
        <f t="shared" si="4"/>
        <v>24799</v>
      </c>
      <c r="N39" s="35">
        <f t="shared" si="5"/>
        <v>1660</v>
      </c>
      <c r="O39" s="31">
        <f t="shared" si="6"/>
        <v>0.072</v>
      </c>
      <c r="P39" s="18"/>
    </row>
    <row r="40" spans="1:16" ht="15" customHeight="1">
      <c r="A40" s="29"/>
      <c r="B40" s="23"/>
      <c r="C40" s="30" t="s">
        <v>11</v>
      </c>
      <c r="D40" s="20">
        <v>8300</v>
      </c>
      <c r="E40" s="20">
        <v>734</v>
      </c>
      <c r="F40" s="20">
        <v>7641</v>
      </c>
      <c r="G40" s="20">
        <v>5280</v>
      </c>
      <c r="H40" s="32">
        <f t="shared" si="3"/>
        <v>21955</v>
      </c>
      <c r="I40" s="35">
        <v>8466</v>
      </c>
      <c r="J40" s="20">
        <v>765</v>
      </c>
      <c r="K40" s="64">
        <v>8450</v>
      </c>
      <c r="L40" s="2">
        <v>5910</v>
      </c>
      <c r="M40" s="34">
        <f t="shared" si="4"/>
        <v>23591</v>
      </c>
      <c r="N40" s="35">
        <f t="shared" si="5"/>
        <v>1636</v>
      </c>
      <c r="O40" s="31">
        <f t="shared" si="6"/>
        <v>0.075</v>
      </c>
      <c r="P40" s="18"/>
    </row>
    <row r="41" spans="1:16" ht="15" customHeight="1">
      <c r="A41" s="29"/>
      <c r="B41" s="23"/>
      <c r="C41" s="30" t="s">
        <v>8</v>
      </c>
      <c r="D41" s="20">
        <v>7340</v>
      </c>
      <c r="E41" s="20">
        <v>734</v>
      </c>
      <c r="F41" s="20">
        <v>7641</v>
      </c>
      <c r="G41" s="20">
        <v>5280</v>
      </c>
      <c r="H41" s="32">
        <f t="shared" si="3"/>
        <v>20995</v>
      </c>
      <c r="I41" s="35">
        <v>7486</v>
      </c>
      <c r="J41" s="20">
        <v>765</v>
      </c>
      <c r="K41" s="64">
        <v>8450</v>
      </c>
      <c r="L41" s="2">
        <v>5910</v>
      </c>
      <c r="M41" s="34">
        <f t="shared" si="4"/>
        <v>22611</v>
      </c>
      <c r="N41" s="35">
        <f t="shared" si="5"/>
        <v>1616</v>
      </c>
      <c r="O41" s="31">
        <f t="shared" si="6"/>
        <v>0.077</v>
      </c>
      <c r="P41" s="18"/>
    </row>
    <row r="42" spans="1:16" ht="15" customHeight="1">
      <c r="A42" s="29"/>
      <c r="B42" s="23"/>
      <c r="C42" s="30" t="s">
        <v>39</v>
      </c>
      <c r="D42" s="20">
        <v>9534</v>
      </c>
      <c r="E42" s="20">
        <v>734</v>
      </c>
      <c r="F42" s="20">
        <v>7641</v>
      </c>
      <c r="G42" s="20">
        <v>5280</v>
      </c>
      <c r="H42" s="32">
        <f t="shared" si="3"/>
        <v>23189</v>
      </c>
      <c r="I42" s="35">
        <v>9724</v>
      </c>
      <c r="J42" s="20">
        <v>765</v>
      </c>
      <c r="K42" s="64">
        <v>8450</v>
      </c>
      <c r="L42" s="2">
        <v>5910</v>
      </c>
      <c r="M42" s="34">
        <f t="shared" si="4"/>
        <v>24849</v>
      </c>
      <c r="N42" s="35">
        <f t="shared" si="5"/>
        <v>1660</v>
      </c>
      <c r="O42" s="31">
        <f t="shared" si="6"/>
        <v>0.072</v>
      </c>
      <c r="P42" s="18"/>
    </row>
    <row r="43" spans="1:16" ht="15" customHeight="1">
      <c r="A43" s="88" t="s">
        <v>59</v>
      </c>
      <c r="B43" s="86"/>
      <c r="C43" s="86"/>
      <c r="D43" s="86"/>
      <c r="E43" s="86"/>
      <c r="F43" s="86"/>
      <c r="G43" s="86"/>
      <c r="H43" s="87"/>
      <c r="I43" s="87"/>
      <c r="J43" s="87"/>
      <c r="K43" s="87"/>
      <c r="L43" s="87"/>
      <c r="M43" s="87"/>
      <c r="N43" s="87"/>
      <c r="O43" s="90"/>
      <c r="P43" s="18"/>
    </row>
    <row r="44" spans="1:16" ht="15" customHeight="1">
      <c r="A44" s="29"/>
      <c r="B44" s="23" t="s">
        <v>1</v>
      </c>
      <c r="C44" s="30"/>
      <c r="D44" s="23"/>
      <c r="E44" s="23"/>
      <c r="F44" s="23"/>
      <c r="G44" s="23"/>
      <c r="H44" s="32"/>
      <c r="I44" s="35"/>
      <c r="J44" s="20"/>
      <c r="K44" s="20"/>
      <c r="L44" s="20"/>
      <c r="M44" s="32"/>
      <c r="N44" s="35"/>
      <c r="O44" s="31"/>
      <c r="P44" s="18"/>
    </row>
    <row r="45" spans="1:16" ht="15" customHeight="1">
      <c r="A45" s="29"/>
      <c r="B45" s="23"/>
      <c r="C45" s="30" t="s">
        <v>14</v>
      </c>
      <c r="D45" s="2">
        <v>6060</v>
      </c>
      <c r="E45" s="2">
        <v>170</v>
      </c>
      <c r="F45" s="2">
        <v>7641</v>
      </c>
      <c r="G45" s="20">
        <v>5280</v>
      </c>
      <c r="H45" s="32">
        <f t="shared" si="3"/>
        <v>19151</v>
      </c>
      <c r="I45" s="33">
        <f>6270</f>
        <v>6270</v>
      </c>
      <c r="J45" s="2">
        <v>170</v>
      </c>
      <c r="K45" s="2">
        <v>8091</v>
      </c>
      <c r="L45" s="2">
        <v>5910</v>
      </c>
      <c r="M45" s="32">
        <f>+L45+K45+J45+I45</f>
        <v>20441</v>
      </c>
      <c r="N45" s="35">
        <f>+M45-H45</f>
        <v>1290</v>
      </c>
      <c r="O45" s="31">
        <f>ROUND(N45/H45,3)</f>
        <v>0.067</v>
      </c>
      <c r="P45" s="18"/>
    </row>
    <row r="46" spans="1:16" ht="15" customHeight="1">
      <c r="A46" s="29"/>
      <c r="B46" s="23"/>
      <c r="C46" s="30" t="s">
        <v>15</v>
      </c>
      <c r="D46" s="2">
        <v>7170</v>
      </c>
      <c r="E46" s="2">
        <v>170</v>
      </c>
      <c r="F46" s="2">
        <v>7641</v>
      </c>
      <c r="G46" s="20">
        <v>5280</v>
      </c>
      <c r="H46" s="32">
        <f t="shared" si="3"/>
        <v>20261</v>
      </c>
      <c r="I46" s="39">
        <f>7410</f>
        <v>7410</v>
      </c>
      <c r="J46" s="40">
        <v>170</v>
      </c>
      <c r="K46" s="40">
        <v>8091</v>
      </c>
      <c r="L46" s="40">
        <v>5910</v>
      </c>
      <c r="M46" s="70">
        <f>+L46+K46+J46+I46</f>
        <v>21581</v>
      </c>
      <c r="N46" s="42">
        <f>+M46-H46</f>
        <v>1320</v>
      </c>
      <c r="O46" s="43">
        <f>ROUND(N46/H46,3)</f>
        <v>0.065</v>
      </c>
      <c r="P46" s="18"/>
    </row>
    <row r="47" spans="1:16" ht="15" customHeight="1">
      <c r="A47" s="52"/>
      <c r="B47" s="53" t="s">
        <v>4</v>
      </c>
      <c r="C47" s="54"/>
      <c r="D47" s="71"/>
      <c r="E47" s="71"/>
      <c r="F47" s="71"/>
      <c r="G47" s="45"/>
      <c r="H47" s="46"/>
      <c r="I47" s="72"/>
      <c r="J47" s="2"/>
      <c r="K47" s="44"/>
      <c r="L47" s="44"/>
      <c r="M47" s="46"/>
      <c r="N47" s="35"/>
      <c r="O47" s="31"/>
      <c r="P47" s="18"/>
    </row>
    <row r="48" spans="1:16" ht="15" customHeight="1">
      <c r="A48" s="29"/>
      <c r="B48" s="23"/>
      <c r="C48" s="30" t="s">
        <v>36</v>
      </c>
      <c r="D48" s="2">
        <v>8070</v>
      </c>
      <c r="E48" s="2">
        <v>161</v>
      </c>
      <c r="F48" s="2">
        <v>7641</v>
      </c>
      <c r="G48" s="20">
        <v>5280</v>
      </c>
      <c r="H48" s="32">
        <f t="shared" si="3"/>
        <v>21152</v>
      </c>
      <c r="I48" s="33">
        <v>8340</v>
      </c>
      <c r="J48" s="2">
        <v>161</v>
      </c>
      <c r="K48" s="2">
        <v>8091</v>
      </c>
      <c r="L48" s="2">
        <v>5910</v>
      </c>
      <c r="M48" s="32">
        <f aca="true" t="shared" si="7" ref="M48:M53">+L48+K48+J48+I48</f>
        <v>22502</v>
      </c>
      <c r="N48" s="35">
        <f aca="true" t="shared" si="8" ref="N48:N53">+M48-H48</f>
        <v>1350</v>
      </c>
      <c r="O48" s="31">
        <f aca="true" t="shared" si="9" ref="O48:O53">ROUND(N48/H48,3)</f>
        <v>0.064</v>
      </c>
      <c r="P48" s="18"/>
    </row>
    <row r="49" spans="1:16" ht="15" customHeight="1">
      <c r="A49" s="29"/>
      <c r="B49" s="23"/>
      <c r="C49" s="30" t="s">
        <v>41</v>
      </c>
      <c r="D49" s="2">
        <v>3690</v>
      </c>
      <c r="E49" s="2">
        <v>170</v>
      </c>
      <c r="F49" s="2">
        <v>7641</v>
      </c>
      <c r="G49" s="20">
        <v>5280</v>
      </c>
      <c r="H49" s="32">
        <f t="shared" si="3"/>
        <v>16781</v>
      </c>
      <c r="I49" s="33">
        <v>3750</v>
      </c>
      <c r="J49" s="2">
        <v>170</v>
      </c>
      <c r="K49" s="2">
        <v>8091</v>
      </c>
      <c r="L49" s="2">
        <v>5910</v>
      </c>
      <c r="M49" s="32">
        <f t="shared" si="7"/>
        <v>17921</v>
      </c>
      <c r="N49" s="35">
        <f t="shared" si="8"/>
        <v>1140</v>
      </c>
      <c r="O49" s="31">
        <f t="shared" si="9"/>
        <v>0.068</v>
      </c>
      <c r="P49" s="18"/>
    </row>
    <row r="50" spans="1:16" ht="15" customHeight="1">
      <c r="A50" s="29"/>
      <c r="B50" s="23"/>
      <c r="C50" s="30" t="s">
        <v>16</v>
      </c>
      <c r="D50" s="2">
        <v>12780</v>
      </c>
      <c r="E50" s="2">
        <v>170</v>
      </c>
      <c r="F50" s="2">
        <v>7641</v>
      </c>
      <c r="G50" s="20">
        <v>5280</v>
      </c>
      <c r="H50" s="32">
        <f t="shared" si="3"/>
        <v>25871</v>
      </c>
      <c r="I50" s="33">
        <v>12780</v>
      </c>
      <c r="J50" s="2">
        <v>170</v>
      </c>
      <c r="K50" s="2">
        <v>8091</v>
      </c>
      <c r="L50" s="2">
        <v>5910</v>
      </c>
      <c r="M50" s="32">
        <f t="shared" si="7"/>
        <v>26951</v>
      </c>
      <c r="N50" s="35">
        <f t="shared" si="8"/>
        <v>1080</v>
      </c>
      <c r="O50" s="31">
        <f t="shared" si="9"/>
        <v>0.042</v>
      </c>
      <c r="P50" s="18"/>
    </row>
    <row r="51" spans="1:16" ht="15" customHeight="1">
      <c r="A51" s="29"/>
      <c r="B51" s="23"/>
      <c r="C51" s="30" t="s">
        <v>34</v>
      </c>
      <c r="D51" s="2">
        <v>12030</v>
      </c>
      <c r="E51" s="2">
        <v>170</v>
      </c>
      <c r="F51" s="2">
        <v>7641</v>
      </c>
      <c r="G51" s="20">
        <v>5280</v>
      </c>
      <c r="H51" s="32">
        <f t="shared" si="3"/>
        <v>25121</v>
      </c>
      <c r="I51" s="33">
        <v>12450</v>
      </c>
      <c r="J51" s="2">
        <v>170</v>
      </c>
      <c r="K51" s="2">
        <v>8091</v>
      </c>
      <c r="L51" s="2">
        <v>5910</v>
      </c>
      <c r="M51" s="32">
        <f t="shared" si="7"/>
        <v>26621</v>
      </c>
      <c r="N51" s="35">
        <f t="shared" si="8"/>
        <v>1500</v>
      </c>
      <c r="O51" s="31">
        <f t="shared" si="9"/>
        <v>0.06</v>
      </c>
      <c r="P51" s="18"/>
    </row>
    <row r="52" spans="1:16" ht="15" customHeight="1">
      <c r="A52" s="29"/>
      <c r="B52" s="23"/>
      <c r="C52" s="30" t="s">
        <v>15</v>
      </c>
      <c r="D52" s="2">
        <v>10860</v>
      </c>
      <c r="E52" s="2">
        <v>170</v>
      </c>
      <c r="F52" s="2">
        <v>7641</v>
      </c>
      <c r="G52" s="20">
        <v>5280</v>
      </c>
      <c r="H52" s="32">
        <f t="shared" si="3"/>
        <v>23951</v>
      </c>
      <c r="I52" s="33">
        <v>11250</v>
      </c>
      <c r="J52" s="2">
        <v>170</v>
      </c>
      <c r="K52" s="2">
        <v>8091</v>
      </c>
      <c r="L52" s="2">
        <v>5910</v>
      </c>
      <c r="M52" s="32">
        <f t="shared" si="7"/>
        <v>25421</v>
      </c>
      <c r="N52" s="35">
        <f t="shared" si="8"/>
        <v>1470</v>
      </c>
      <c r="O52" s="31">
        <f t="shared" si="9"/>
        <v>0.061</v>
      </c>
      <c r="P52" s="18"/>
    </row>
    <row r="53" spans="1:16" ht="15" customHeight="1">
      <c r="A53" s="29"/>
      <c r="B53" s="23"/>
      <c r="C53" s="30" t="s">
        <v>17</v>
      </c>
      <c r="D53" s="2">
        <v>3690</v>
      </c>
      <c r="E53" s="2">
        <v>170</v>
      </c>
      <c r="F53" s="2">
        <v>7641</v>
      </c>
      <c r="G53" s="20">
        <v>5280</v>
      </c>
      <c r="H53" s="32">
        <f t="shared" si="3"/>
        <v>16781</v>
      </c>
      <c r="I53" s="39">
        <v>2250</v>
      </c>
      <c r="J53" s="40">
        <v>170</v>
      </c>
      <c r="K53" s="40">
        <v>8091</v>
      </c>
      <c r="L53" s="40">
        <v>5910</v>
      </c>
      <c r="M53" s="70">
        <f t="shared" si="7"/>
        <v>16421</v>
      </c>
      <c r="N53" s="42">
        <f t="shared" si="8"/>
        <v>-360</v>
      </c>
      <c r="O53" s="43">
        <f t="shared" si="9"/>
        <v>-0.021</v>
      </c>
      <c r="P53" s="18"/>
    </row>
    <row r="54" spans="1:16" ht="15" customHeight="1">
      <c r="A54" s="52"/>
      <c r="B54" s="53" t="s">
        <v>12</v>
      </c>
      <c r="C54" s="54"/>
      <c r="D54" s="71"/>
      <c r="E54" s="71"/>
      <c r="F54" s="71"/>
      <c r="G54" s="53"/>
      <c r="H54" s="46"/>
      <c r="I54" s="33"/>
      <c r="J54" s="2"/>
      <c r="K54" s="2"/>
      <c r="L54" s="2"/>
      <c r="M54" s="32"/>
      <c r="N54" s="35"/>
      <c r="O54" s="31"/>
      <c r="P54" s="18"/>
    </row>
    <row r="55" spans="1:16" ht="15" customHeight="1">
      <c r="A55" s="29"/>
      <c r="B55" s="23"/>
      <c r="C55" s="30" t="s">
        <v>18</v>
      </c>
      <c r="D55" s="2">
        <v>22583</v>
      </c>
      <c r="E55" s="2">
        <v>170</v>
      </c>
      <c r="F55" s="2">
        <v>7641</v>
      </c>
      <c r="G55" s="20">
        <v>5280</v>
      </c>
      <c r="H55" s="32">
        <f t="shared" si="3"/>
        <v>35674</v>
      </c>
      <c r="I55" s="33">
        <v>23373</v>
      </c>
      <c r="J55" s="2">
        <v>170</v>
      </c>
      <c r="K55" s="2">
        <v>8091</v>
      </c>
      <c r="L55" s="2">
        <v>5910</v>
      </c>
      <c r="M55" s="32">
        <f>+L55+K55+J55+I55</f>
        <v>37544</v>
      </c>
      <c r="N55" s="35">
        <f>+M55-H55</f>
        <v>1870</v>
      </c>
      <c r="O55" s="31">
        <f>ROUND(N55/H55,3)</f>
        <v>0.052</v>
      </c>
      <c r="P55" s="18"/>
    </row>
    <row r="56" spans="1:16" ht="15" customHeight="1">
      <c r="A56" s="29"/>
      <c r="B56" s="23"/>
      <c r="C56" s="30" t="s">
        <v>19</v>
      </c>
      <c r="D56" s="2">
        <v>17133.71</v>
      </c>
      <c r="E56" s="2">
        <v>170</v>
      </c>
      <c r="F56" s="2">
        <v>7641</v>
      </c>
      <c r="G56" s="20">
        <v>5280</v>
      </c>
      <c r="H56" s="32">
        <f t="shared" si="3"/>
        <v>30224.71</v>
      </c>
      <c r="I56" s="33">
        <v>18676</v>
      </c>
      <c r="J56" s="2">
        <v>170</v>
      </c>
      <c r="K56" s="2">
        <v>8091</v>
      </c>
      <c r="L56" s="2">
        <v>5910</v>
      </c>
      <c r="M56" s="32">
        <f>+L56+K56+J56+I56</f>
        <v>32847</v>
      </c>
      <c r="N56" s="35">
        <f>+M56-H56</f>
        <v>2622.290000000001</v>
      </c>
      <c r="O56" s="31">
        <f>ROUND(N56/H56,3)</f>
        <v>0.087</v>
      </c>
      <c r="P56" s="18"/>
    </row>
    <row r="57" spans="1:16" ht="15" customHeight="1">
      <c r="A57" s="29"/>
      <c r="B57" s="23"/>
      <c r="C57" s="30" t="s">
        <v>21</v>
      </c>
      <c r="D57" s="73">
        <v>10410</v>
      </c>
      <c r="E57" s="73">
        <v>170</v>
      </c>
      <c r="F57" s="73">
        <v>7641</v>
      </c>
      <c r="G57" s="64">
        <v>5280</v>
      </c>
      <c r="H57" s="74">
        <f t="shared" si="3"/>
        <v>23501</v>
      </c>
      <c r="I57" s="75">
        <v>10680</v>
      </c>
      <c r="J57" s="73">
        <v>170</v>
      </c>
      <c r="K57" s="73">
        <v>8091</v>
      </c>
      <c r="L57" s="2">
        <v>5910</v>
      </c>
      <c r="M57" s="32">
        <f>+L57+K57+J57+I57</f>
        <v>24851</v>
      </c>
      <c r="N57" s="35">
        <f>+M57-H57</f>
        <v>1350</v>
      </c>
      <c r="O57" s="31">
        <f>ROUND(N57/H57,3)</f>
        <v>0.057</v>
      </c>
      <c r="P57" s="18"/>
    </row>
    <row r="58" spans="1:16" ht="15" customHeight="1">
      <c r="A58" s="29"/>
      <c r="B58" s="23"/>
      <c r="C58" s="30" t="s">
        <v>40</v>
      </c>
      <c r="D58" s="2">
        <v>10860</v>
      </c>
      <c r="E58" s="2">
        <v>170</v>
      </c>
      <c r="F58" s="2">
        <v>7641</v>
      </c>
      <c r="G58" s="20">
        <v>5280</v>
      </c>
      <c r="H58" s="32">
        <f t="shared" si="3"/>
        <v>23951</v>
      </c>
      <c r="I58" s="33">
        <v>11250</v>
      </c>
      <c r="J58" s="2">
        <v>170</v>
      </c>
      <c r="K58" s="2">
        <v>8091</v>
      </c>
      <c r="L58" s="2">
        <v>5910</v>
      </c>
      <c r="M58" s="32">
        <f>+L58+K58+J58+I58</f>
        <v>25421</v>
      </c>
      <c r="N58" s="35">
        <f>+M58-H58</f>
        <v>1470</v>
      </c>
      <c r="O58" s="31">
        <f>ROUND(N58/H58,3)</f>
        <v>0.061</v>
      </c>
      <c r="P58" s="18"/>
    </row>
    <row r="59" spans="1:16" ht="15" customHeight="1" thickBot="1">
      <c r="A59" s="66"/>
      <c r="B59" s="67"/>
      <c r="C59" s="68" t="s">
        <v>35</v>
      </c>
      <c r="D59" s="56">
        <v>14508</v>
      </c>
      <c r="E59" s="56">
        <v>170</v>
      </c>
      <c r="F59" s="56">
        <v>7641</v>
      </c>
      <c r="G59" s="57">
        <v>5280</v>
      </c>
      <c r="H59" s="69">
        <f t="shared" si="3"/>
        <v>27599</v>
      </c>
      <c r="I59" s="76">
        <v>15018</v>
      </c>
      <c r="J59" s="56">
        <v>170</v>
      </c>
      <c r="K59" s="56">
        <v>8091</v>
      </c>
      <c r="L59" s="56">
        <v>5910</v>
      </c>
      <c r="M59" s="69">
        <f>+L59+K59+J59+I59</f>
        <v>29189</v>
      </c>
      <c r="N59" s="55">
        <f>+M59-H59</f>
        <v>1590</v>
      </c>
      <c r="O59" s="77">
        <f>ROUND(N59/H59,3)</f>
        <v>0.058</v>
      </c>
      <c r="P59" s="18"/>
    </row>
    <row r="60" spans="4:24" s="23" customFormat="1" ht="12.75">
      <c r="D60" s="2"/>
      <c r="E60" s="2"/>
      <c r="F60" s="20"/>
      <c r="G60" s="20"/>
      <c r="H60" s="20"/>
      <c r="I60" s="2"/>
      <c r="J60" s="2"/>
      <c r="K60" s="2"/>
      <c r="L60" s="20"/>
      <c r="M60" s="20"/>
      <c r="N60" s="20"/>
      <c r="O60" s="21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1" customFormat="1" ht="13.5" customHeight="1">
      <c r="A61" s="4"/>
      <c r="B61" s="78" t="s">
        <v>31</v>
      </c>
      <c r="C61" s="78"/>
      <c r="D61" s="5"/>
      <c r="E61" s="5"/>
      <c r="F61" s="6"/>
      <c r="G61" s="6"/>
      <c r="H61" s="6"/>
      <c r="I61" s="6"/>
      <c r="J61" s="6"/>
      <c r="K61" s="6"/>
      <c r="L61" s="6"/>
      <c r="M61" s="6"/>
      <c r="N61" s="6"/>
      <c r="O61" s="7"/>
      <c r="P61" s="3"/>
      <c r="Q61" s="3"/>
      <c r="R61" s="3"/>
      <c r="S61" s="3"/>
      <c r="T61" s="3"/>
      <c r="U61" s="3"/>
      <c r="V61" s="3"/>
      <c r="W61" s="3"/>
      <c r="X61" s="3"/>
    </row>
    <row r="62" spans="1:24" s="1" customFormat="1" ht="13.5" customHeight="1">
      <c r="A62" s="4"/>
      <c r="B62" s="78"/>
      <c r="C62" s="79" t="s">
        <v>65</v>
      </c>
      <c r="D62" s="5"/>
      <c r="E62" s="5"/>
      <c r="F62" s="6"/>
      <c r="G62" s="6"/>
      <c r="H62" s="6"/>
      <c r="I62" s="6"/>
      <c r="J62" s="6"/>
      <c r="K62" s="6"/>
      <c r="L62" s="6"/>
      <c r="M62" s="6"/>
      <c r="N62" s="6"/>
      <c r="O62" s="7"/>
      <c r="P62" s="3"/>
      <c r="Q62" s="3"/>
      <c r="R62" s="3"/>
      <c r="S62" s="3"/>
      <c r="T62" s="3"/>
      <c r="U62" s="3"/>
      <c r="V62" s="3"/>
      <c r="W62" s="3"/>
      <c r="X62" s="3"/>
    </row>
    <row r="63" spans="1:15" ht="13.5" customHeight="1">
      <c r="A63" s="23"/>
      <c r="B63" s="26"/>
      <c r="C63" s="81" t="s">
        <v>56</v>
      </c>
      <c r="D63" s="2"/>
      <c r="E63" s="2"/>
      <c r="F63" s="20"/>
      <c r="G63" s="20"/>
      <c r="H63" s="20"/>
      <c r="I63" s="20"/>
      <c r="J63" s="20"/>
      <c r="K63" s="20"/>
      <c r="L63" s="20"/>
      <c r="M63" s="20"/>
      <c r="N63" s="20"/>
      <c r="O63" s="21"/>
    </row>
    <row r="64" spans="2:15" ht="23.25" customHeight="1">
      <c r="B64" s="80"/>
      <c r="C64" s="97" t="s">
        <v>66</v>
      </c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2:3" ht="13.5" customHeight="1">
      <c r="B65" s="80"/>
      <c r="C65" s="80" t="s">
        <v>57</v>
      </c>
    </row>
    <row r="66" spans="1:15" ht="13.5" customHeight="1">
      <c r="A66" s="23"/>
      <c r="B66" s="26"/>
      <c r="C66" s="81" t="s">
        <v>58</v>
      </c>
      <c r="D66" s="2"/>
      <c r="E66" s="2"/>
      <c r="F66" s="20"/>
      <c r="G66" s="20"/>
      <c r="H66" s="20"/>
      <c r="I66" s="20"/>
      <c r="J66" s="20"/>
      <c r="K66" s="20"/>
      <c r="L66" s="20"/>
      <c r="M66" s="20"/>
      <c r="N66" s="20"/>
      <c r="O66" s="21"/>
    </row>
  </sheetData>
  <sheetProtection/>
  <mergeCells count="1">
    <mergeCell ref="C64:O64"/>
  </mergeCells>
  <printOptions horizontalCentered="1"/>
  <pageMargins left="0.5" right="0.5" top="0.5" bottom="0.5" header="0.22" footer="0.01"/>
  <pageSetup fitToHeight="1" fitToWidth="1" horizontalDpi="600" verticalDpi="600" orientation="portrait" scale="66" r:id="rId1"/>
  <rowBreaks count="1" manualBreakCount="1">
    <brk id="4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zoomScaleSheetLayoutView="100" zoomScalePageLayoutView="0" workbookViewId="0" topLeftCell="A1">
      <selection activeCell="O1" sqref="O1"/>
    </sheetView>
  </sheetViews>
  <sheetFormatPr defaultColWidth="8.8515625" defaultRowHeight="12.75"/>
  <cols>
    <col min="1" max="1" width="2.00390625" style="14" customWidth="1"/>
    <col min="2" max="2" width="2.28125" style="14" customWidth="1"/>
    <col min="3" max="3" width="35.00390625" style="14" customWidth="1"/>
    <col min="4" max="5" width="9.8515625" style="14" customWidth="1"/>
    <col min="6" max="7" width="8.8515625" style="14" customWidth="1"/>
    <col min="8" max="8" width="10.00390625" style="22" customWidth="1"/>
    <col min="9" max="11" width="10.00390625" style="14" customWidth="1"/>
    <col min="12" max="12" width="8.8515625" style="14" customWidth="1"/>
    <col min="13" max="13" width="8.8515625" style="22" customWidth="1"/>
    <col min="14" max="14" width="10.421875" style="14" customWidth="1"/>
    <col min="15" max="15" width="10.00390625" style="22" customWidth="1"/>
    <col min="16" max="24" width="8.8515625" style="13" customWidth="1"/>
    <col min="25" max="16384" width="8.8515625" style="14" customWidth="1"/>
  </cols>
  <sheetData>
    <row r="1" spans="1:24" s="11" customFormat="1" ht="15.75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0"/>
      <c r="Q1" s="10"/>
      <c r="R1" s="10"/>
      <c r="S1" s="10"/>
      <c r="T1" s="10"/>
      <c r="U1" s="10"/>
      <c r="V1" s="10"/>
      <c r="W1" s="10"/>
      <c r="X1" s="10"/>
    </row>
    <row r="2" spans="1:24" s="11" customFormat="1" ht="15.75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2"/>
      <c r="Q2" s="12"/>
      <c r="R2" s="10"/>
      <c r="S2" s="10"/>
      <c r="T2" s="10"/>
      <c r="U2" s="10"/>
      <c r="V2" s="10"/>
      <c r="W2" s="10"/>
      <c r="X2" s="10"/>
    </row>
    <row r="3" spans="1:24" s="11" customFormat="1" ht="16.5" thickBot="1">
      <c r="A3" s="25"/>
      <c r="B3" s="25"/>
      <c r="C3" s="2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10"/>
      <c r="Q3" s="10"/>
      <c r="R3" s="10"/>
      <c r="S3" s="10"/>
      <c r="T3" s="10"/>
      <c r="U3" s="10"/>
      <c r="V3" s="10"/>
      <c r="W3" s="10"/>
      <c r="X3" s="10"/>
    </row>
    <row r="4" spans="1:24" s="9" customFormat="1" ht="19.5" customHeight="1">
      <c r="A4" s="98"/>
      <c r="B4" s="99"/>
      <c r="C4" s="99"/>
      <c r="D4" s="114" t="s">
        <v>48</v>
      </c>
      <c r="E4" s="109"/>
      <c r="F4" s="109"/>
      <c r="G4" s="111"/>
      <c r="H4" s="113"/>
      <c r="I4" s="112" t="s">
        <v>42</v>
      </c>
      <c r="J4" s="110"/>
      <c r="K4" s="110"/>
      <c r="L4" s="110"/>
      <c r="M4" s="116"/>
      <c r="N4" s="117" t="s">
        <v>22</v>
      </c>
      <c r="O4" s="103" t="s">
        <v>23</v>
      </c>
      <c r="P4" s="8"/>
      <c r="Q4" s="8"/>
      <c r="R4" s="8"/>
      <c r="S4" s="8"/>
      <c r="T4" s="8"/>
      <c r="U4" s="8"/>
      <c r="V4" s="8"/>
      <c r="W4" s="8"/>
      <c r="X4" s="8"/>
    </row>
    <row r="5" spans="1:24" s="9" customFormat="1" ht="19.5" customHeight="1" thickBot="1">
      <c r="A5" s="100" t="s">
        <v>63</v>
      </c>
      <c r="B5" s="101"/>
      <c r="C5" s="101"/>
      <c r="D5" s="115" t="s">
        <v>25</v>
      </c>
      <c r="E5" s="106" t="s">
        <v>68</v>
      </c>
      <c r="F5" s="106" t="s">
        <v>69</v>
      </c>
      <c r="G5" s="106" t="s">
        <v>70</v>
      </c>
      <c r="H5" s="107" t="s">
        <v>24</v>
      </c>
      <c r="I5" s="108" t="s">
        <v>25</v>
      </c>
      <c r="J5" s="106" t="s">
        <v>68</v>
      </c>
      <c r="K5" s="106" t="s">
        <v>69</v>
      </c>
      <c r="L5" s="106" t="s">
        <v>70</v>
      </c>
      <c r="M5" s="107" t="s">
        <v>24</v>
      </c>
      <c r="N5" s="106" t="s">
        <v>0</v>
      </c>
      <c r="O5" s="102" t="s">
        <v>0</v>
      </c>
      <c r="P5" s="8"/>
      <c r="Q5" s="8"/>
      <c r="R5" s="8"/>
      <c r="S5" s="8"/>
      <c r="T5" s="8"/>
      <c r="U5" s="8"/>
      <c r="V5" s="8"/>
      <c r="W5" s="8"/>
      <c r="X5" s="8"/>
    </row>
    <row r="6" spans="1:15" ht="15" customHeight="1">
      <c r="A6" s="82" t="s">
        <v>13</v>
      </c>
      <c r="B6" s="83"/>
      <c r="C6" s="83"/>
      <c r="D6" s="104"/>
      <c r="E6" s="104"/>
      <c r="F6" s="104"/>
      <c r="G6" s="104"/>
      <c r="H6" s="105"/>
      <c r="I6" s="104"/>
      <c r="J6" s="104"/>
      <c r="K6" s="104"/>
      <c r="L6" s="104"/>
      <c r="M6" s="105"/>
      <c r="N6" s="104"/>
      <c r="O6" s="85"/>
    </row>
    <row r="7" spans="1:15" ht="15" customHeight="1">
      <c r="A7" s="29"/>
      <c r="B7" s="23" t="s">
        <v>50</v>
      </c>
      <c r="C7" s="30"/>
      <c r="D7" s="23"/>
      <c r="E7" s="23"/>
      <c r="F7" s="23"/>
      <c r="G7" s="23"/>
      <c r="H7" s="31"/>
      <c r="I7" s="29"/>
      <c r="J7" s="23"/>
      <c r="K7" s="23"/>
      <c r="L7" s="23"/>
      <c r="M7" s="31"/>
      <c r="N7" s="23"/>
      <c r="O7" s="31"/>
    </row>
    <row r="8" spans="1:15" ht="15" customHeight="1">
      <c r="A8" s="29"/>
      <c r="B8" s="23"/>
      <c r="C8" s="30" t="s">
        <v>33</v>
      </c>
      <c r="D8" s="2">
        <v>22450</v>
      </c>
      <c r="E8" s="2">
        <v>1089.16</v>
      </c>
      <c r="F8" s="2">
        <v>8300</v>
      </c>
      <c r="G8" s="20">
        <v>5280</v>
      </c>
      <c r="H8" s="32">
        <f>SUM(D8:G8)</f>
        <v>37119.16</v>
      </c>
      <c r="I8" s="33">
        <v>23580</v>
      </c>
      <c r="J8" s="2">
        <v>1217</v>
      </c>
      <c r="K8" s="2">
        <v>9088</v>
      </c>
      <c r="L8" s="2">
        <v>5910</v>
      </c>
      <c r="M8" s="32">
        <f>SUM(I8:L8)</f>
        <v>39795</v>
      </c>
      <c r="N8" s="20">
        <f>+M8-H8</f>
        <v>2675.8399999999965</v>
      </c>
      <c r="O8" s="31">
        <f>ROUND(+N8/H8,3)</f>
        <v>0.072</v>
      </c>
    </row>
    <row r="9" spans="1:15" ht="15" customHeight="1">
      <c r="A9" s="29"/>
      <c r="B9" s="23"/>
      <c r="C9" s="30" t="s">
        <v>32</v>
      </c>
      <c r="D9" s="2">
        <v>22700</v>
      </c>
      <c r="E9" s="2">
        <v>1089.16</v>
      </c>
      <c r="F9" s="2">
        <v>8300</v>
      </c>
      <c r="G9" s="20">
        <v>5280</v>
      </c>
      <c r="H9" s="32">
        <f>SUM(D9:G9)</f>
        <v>37369.16</v>
      </c>
      <c r="I9" s="33">
        <v>23830</v>
      </c>
      <c r="J9" s="2">
        <v>1217</v>
      </c>
      <c r="K9" s="2">
        <v>9088</v>
      </c>
      <c r="L9" s="2">
        <v>5910</v>
      </c>
      <c r="M9" s="32">
        <f>SUM(I9:L9)</f>
        <v>40045</v>
      </c>
      <c r="N9" s="20">
        <f>+M9-H9</f>
        <v>2675.8399999999965</v>
      </c>
      <c r="O9" s="31">
        <f>ROUND(+N9/H9,3)</f>
        <v>0.072</v>
      </c>
    </row>
    <row r="10" spans="1:15" ht="15" customHeight="1">
      <c r="A10" s="29"/>
      <c r="B10" s="23"/>
      <c r="C10" s="30" t="s">
        <v>3</v>
      </c>
      <c r="D10" s="2">
        <v>23800</v>
      </c>
      <c r="E10" s="2">
        <v>1089.16</v>
      </c>
      <c r="F10" s="2">
        <v>8300</v>
      </c>
      <c r="G10" s="20">
        <v>5280</v>
      </c>
      <c r="H10" s="32">
        <f>SUM(D10:G10)</f>
        <v>38469.16</v>
      </c>
      <c r="I10" s="33">
        <v>25290</v>
      </c>
      <c r="J10" s="2">
        <v>1217</v>
      </c>
      <c r="K10" s="2">
        <v>9088</v>
      </c>
      <c r="L10" s="2">
        <v>5910</v>
      </c>
      <c r="M10" s="32">
        <f>SUM(I10:L10)</f>
        <v>41505</v>
      </c>
      <c r="N10" s="20">
        <f>+M10-H10</f>
        <v>3035.8399999999965</v>
      </c>
      <c r="O10" s="31">
        <f>ROUND(+N10/H10,3)</f>
        <v>0.079</v>
      </c>
    </row>
    <row r="11" spans="1:16" ht="15" customHeight="1">
      <c r="A11" s="29"/>
      <c r="B11" s="23"/>
      <c r="C11" s="30" t="s">
        <v>2</v>
      </c>
      <c r="D11" s="2">
        <v>25300</v>
      </c>
      <c r="E11" s="2">
        <v>1089.16</v>
      </c>
      <c r="F11" s="2">
        <v>8300</v>
      </c>
      <c r="G11" s="20">
        <v>5280</v>
      </c>
      <c r="H11" s="32">
        <f>SUM(D11:G11)</f>
        <v>39969.16</v>
      </c>
      <c r="I11" s="39">
        <v>26560</v>
      </c>
      <c r="J11" s="40">
        <v>1217</v>
      </c>
      <c r="K11" s="40">
        <v>9088</v>
      </c>
      <c r="L11" s="40">
        <v>5910</v>
      </c>
      <c r="M11" s="70">
        <f>SUM(I11:L11)</f>
        <v>42775</v>
      </c>
      <c r="N11" s="42">
        <f>+M11-H11</f>
        <v>2805.8399999999965</v>
      </c>
      <c r="O11" s="43">
        <f>ROUND(+N11/H11,3)</f>
        <v>0.07</v>
      </c>
      <c r="P11" s="15"/>
    </row>
    <row r="12" spans="1:15" ht="15" customHeight="1">
      <c r="A12" s="52"/>
      <c r="B12" s="53" t="s">
        <v>4</v>
      </c>
      <c r="C12" s="54"/>
      <c r="D12" s="44"/>
      <c r="E12" s="44"/>
      <c r="F12" s="44"/>
      <c r="G12" s="45"/>
      <c r="H12" s="46"/>
      <c r="I12" s="33"/>
      <c r="J12" s="2"/>
      <c r="K12" s="2"/>
      <c r="L12" s="20"/>
      <c r="M12" s="32"/>
      <c r="N12" s="20"/>
      <c r="O12" s="31"/>
    </row>
    <row r="13" spans="1:15" ht="15" customHeight="1">
      <c r="A13" s="29"/>
      <c r="B13" s="23"/>
      <c r="C13" s="30" t="s">
        <v>33</v>
      </c>
      <c r="D13" s="2">
        <v>21726</v>
      </c>
      <c r="E13" s="2">
        <v>1098.16</v>
      </c>
      <c r="F13" s="2">
        <v>7641</v>
      </c>
      <c r="G13" s="20">
        <v>5280</v>
      </c>
      <c r="H13" s="32">
        <f aca="true" t="shared" si="0" ref="H13:H18">SUM(D13:G13)</f>
        <v>35745.16</v>
      </c>
      <c r="I13" s="33">
        <v>21944</v>
      </c>
      <c r="J13" s="2">
        <v>1226</v>
      </c>
      <c r="K13" s="47">
        <v>8091</v>
      </c>
      <c r="L13" s="2">
        <v>5910</v>
      </c>
      <c r="M13" s="32">
        <f aca="true" t="shared" si="1" ref="M13:M18">SUM(I13:L13)</f>
        <v>37171</v>
      </c>
      <c r="N13" s="20">
        <f aca="true" t="shared" si="2" ref="N13:N18">+M13-H13</f>
        <v>1425.8399999999965</v>
      </c>
      <c r="O13" s="31">
        <f aca="true" t="shared" si="3" ref="O13:O18">ROUND(+N13/H13,3)</f>
        <v>0.04</v>
      </c>
    </row>
    <row r="14" spans="1:15" ht="15" customHeight="1">
      <c r="A14" s="29"/>
      <c r="B14" s="23"/>
      <c r="C14" s="30" t="s">
        <v>32</v>
      </c>
      <c r="D14" s="2">
        <v>21978</v>
      </c>
      <c r="E14" s="2">
        <v>1098.16</v>
      </c>
      <c r="F14" s="2">
        <v>7641</v>
      </c>
      <c r="G14" s="20">
        <v>5280</v>
      </c>
      <c r="H14" s="32">
        <f t="shared" si="0"/>
        <v>35997.16</v>
      </c>
      <c r="I14" s="33">
        <v>22198</v>
      </c>
      <c r="J14" s="2">
        <v>1226</v>
      </c>
      <c r="K14" s="47">
        <v>8091</v>
      </c>
      <c r="L14" s="2">
        <v>5910</v>
      </c>
      <c r="M14" s="32">
        <f t="shared" si="1"/>
        <v>37425</v>
      </c>
      <c r="N14" s="20">
        <f t="shared" si="2"/>
        <v>1427.8399999999965</v>
      </c>
      <c r="O14" s="31">
        <f t="shared" si="3"/>
        <v>0.04</v>
      </c>
    </row>
    <row r="15" spans="1:15" ht="15" customHeight="1">
      <c r="A15" s="29"/>
      <c r="B15" s="23"/>
      <c r="C15" s="30" t="s">
        <v>3</v>
      </c>
      <c r="D15" s="2">
        <v>23040</v>
      </c>
      <c r="E15" s="2">
        <v>1098.16</v>
      </c>
      <c r="F15" s="2">
        <v>7641</v>
      </c>
      <c r="G15" s="20">
        <v>5280</v>
      </c>
      <c r="H15" s="32">
        <f t="shared" si="0"/>
        <v>37059.16</v>
      </c>
      <c r="I15" s="33">
        <v>23576</v>
      </c>
      <c r="J15" s="2">
        <v>1226</v>
      </c>
      <c r="K15" s="47">
        <v>8091</v>
      </c>
      <c r="L15" s="2">
        <v>5910</v>
      </c>
      <c r="M15" s="32">
        <f t="shared" si="1"/>
        <v>38803</v>
      </c>
      <c r="N15" s="20">
        <f t="shared" si="2"/>
        <v>1743.8399999999965</v>
      </c>
      <c r="O15" s="31">
        <f t="shared" si="3"/>
        <v>0.047</v>
      </c>
    </row>
    <row r="16" spans="1:15" ht="15" customHeight="1">
      <c r="A16" s="29"/>
      <c r="B16" s="23"/>
      <c r="C16" s="30" t="s">
        <v>6</v>
      </c>
      <c r="D16" s="2">
        <v>24390</v>
      </c>
      <c r="E16" s="2">
        <v>1098.16</v>
      </c>
      <c r="F16" s="2">
        <v>7641</v>
      </c>
      <c r="G16" s="20">
        <v>5280</v>
      </c>
      <c r="H16" s="32">
        <f t="shared" si="0"/>
        <v>38409.16</v>
      </c>
      <c r="I16" s="33">
        <v>24634</v>
      </c>
      <c r="J16" s="2">
        <v>1226</v>
      </c>
      <c r="K16" s="47">
        <v>8091</v>
      </c>
      <c r="L16" s="2">
        <v>5910</v>
      </c>
      <c r="M16" s="32">
        <f t="shared" si="1"/>
        <v>39861</v>
      </c>
      <c r="N16" s="20">
        <f t="shared" si="2"/>
        <v>1451.8399999999965</v>
      </c>
      <c r="O16" s="31">
        <f t="shared" si="3"/>
        <v>0.038</v>
      </c>
    </row>
    <row r="17" spans="1:15" ht="15" customHeight="1">
      <c r="A17" s="29"/>
      <c r="B17" s="23"/>
      <c r="C17" s="30" t="s">
        <v>5</v>
      </c>
      <c r="D17" s="2">
        <v>24390</v>
      </c>
      <c r="E17" s="2">
        <v>1098.16</v>
      </c>
      <c r="F17" s="2">
        <v>7641</v>
      </c>
      <c r="G17" s="20">
        <v>5280</v>
      </c>
      <c r="H17" s="32">
        <f t="shared" si="0"/>
        <v>38409.16</v>
      </c>
      <c r="I17" s="33">
        <v>24634</v>
      </c>
      <c r="J17" s="2">
        <v>1226</v>
      </c>
      <c r="K17" s="47">
        <v>8091</v>
      </c>
      <c r="L17" s="2">
        <v>5910</v>
      </c>
      <c r="M17" s="32">
        <f t="shared" si="1"/>
        <v>39861</v>
      </c>
      <c r="N17" s="20">
        <f t="shared" si="2"/>
        <v>1451.8399999999965</v>
      </c>
      <c r="O17" s="31">
        <f t="shared" si="3"/>
        <v>0.038</v>
      </c>
    </row>
    <row r="18" spans="1:15" ht="15" customHeight="1">
      <c r="A18" s="29"/>
      <c r="B18" s="23"/>
      <c r="C18" s="30" t="s">
        <v>51</v>
      </c>
      <c r="D18" s="2">
        <v>29412</v>
      </c>
      <c r="E18" s="2">
        <v>1098.16</v>
      </c>
      <c r="F18" s="2">
        <v>7641</v>
      </c>
      <c r="G18" s="20">
        <v>5280</v>
      </c>
      <c r="H18" s="32">
        <f t="shared" si="0"/>
        <v>43431.16</v>
      </c>
      <c r="I18" s="33">
        <v>29706</v>
      </c>
      <c r="J18" s="2">
        <v>1226</v>
      </c>
      <c r="K18" s="47">
        <v>8091</v>
      </c>
      <c r="L18" s="2">
        <v>5910</v>
      </c>
      <c r="M18" s="32">
        <f t="shared" si="1"/>
        <v>44933</v>
      </c>
      <c r="N18" s="20">
        <f t="shared" si="2"/>
        <v>1501.8399999999965</v>
      </c>
      <c r="O18" s="31">
        <f t="shared" si="3"/>
        <v>0.035</v>
      </c>
    </row>
    <row r="19" spans="1:15" ht="15" customHeight="1">
      <c r="A19" s="88" t="s">
        <v>7</v>
      </c>
      <c r="B19" s="86"/>
      <c r="C19" s="86"/>
      <c r="D19" s="86"/>
      <c r="E19" s="86"/>
      <c r="F19" s="86"/>
      <c r="G19" s="86"/>
      <c r="H19" s="87"/>
      <c r="I19" s="87"/>
      <c r="J19" s="87"/>
      <c r="K19" s="87"/>
      <c r="L19" s="87"/>
      <c r="M19" s="87"/>
      <c r="N19" s="87"/>
      <c r="O19" s="90"/>
    </row>
    <row r="20" spans="1:15" ht="15" customHeight="1">
      <c r="A20" s="29"/>
      <c r="B20" s="23" t="s">
        <v>1</v>
      </c>
      <c r="C20" s="30"/>
      <c r="D20" s="23"/>
      <c r="E20" s="23"/>
      <c r="F20" s="23"/>
      <c r="G20" s="23"/>
      <c r="H20" s="32"/>
      <c r="I20" s="35"/>
      <c r="J20" s="20"/>
      <c r="K20" s="20"/>
      <c r="L20" s="20"/>
      <c r="M20" s="32"/>
      <c r="N20" s="35"/>
      <c r="O20" s="31"/>
    </row>
    <row r="21" spans="1:15" ht="15" customHeight="1">
      <c r="A21" s="29"/>
      <c r="B21" s="23"/>
      <c r="C21" s="30" t="s">
        <v>43</v>
      </c>
      <c r="D21" s="48" t="s">
        <v>49</v>
      </c>
      <c r="E21" s="48" t="s">
        <v>52</v>
      </c>
      <c r="F21" s="48" t="s">
        <v>52</v>
      </c>
      <c r="G21" s="48" t="s">
        <v>52</v>
      </c>
      <c r="H21" s="48" t="s">
        <v>52</v>
      </c>
      <c r="I21" s="33">
        <v>15300</v>
      </c>
      <c r="J21" s="20">
        <v>1080</v>
      </c>
      <c r="K21" s="2">
        <v>6898</v>
      </c>
      <c r="L21" s="2">
        <v>5910</v>
      </c>
      <c r="M21" s="32">
        <f>SUM(I21:L21)</f>
        <v>29188</v>
      </c>
      <c r="N21" s="91" t="s">
        <v>49</v>
      </c>
      <c r="O21" s="92" t="s">
        <v>49</v>
      </c>
    </row>
    <row r="22" spans="1:16" ht="15" customHeight="1">
      <c r="A22" s="29"/>
      <c r="B22" s="23"/>
      <c r="C22" s="30" t="s">
        <v>44</v>
      </c>
      <c r="D22" s="20">
        <v>15300</v>
      </c>
      <c r="E22" s="20">
        <v>967</v>
      </c>
      <c r="F22" s="20">
        <v>6738</v>
      </c>
      <c r="G22" s="20">
        <v>5280</v>
      </c>
      <c r="H22" s="32">
        <f>SUM(D22:G22)</f>
        <v>28285</v>
      </c>
      <c r="I22" s="35">
        <v>15300</v>
      </c>
      <c r="J22" s="20">
        <v>1080</v>
      </c>
      <c r="K22" s="2">
        <v>6898</v>
      </c>
      <c r="L22" s="2">
        <v>5910</v>
      </c>
      <c r="M22" s="32">
        <f>SUM(I22:L22)</f>
        <v>29188</v>
      </c>
      <c r="N22" s="35">
        <f>+M22-H22</f>
        <v>903</v>
      </c>
      <c r="O22" s="31">
        <f>ROUND(+N22/H22,3)</f>
        <v>0.032</v>
      </c>
      <c r="P22" s="16"/>
    </row>
    <row r="23" spans="1:15" ht="15" customHeight="1">
      <c r="A23" s="29"/>
      <c r="B23" s="23"/>
      <c r="C23" s="30" t="s">
        <v>37</v>
      </c>
      <c r="D23" s="20">
        <v>15500</v>
      </c>
      <c r="E23" s="20">
        <v>967</v>
      </c>
      <c r="F23" s="20">
        <v>6738</v>
      </c>
      <c r="G23" s="20">
        <v>5280</v>
      </c>
      <c r="H23" s="32">
        <f>SUM(D23:G23)</f>
        <v>28485</v>
      </c>
      <c r="I23" s="35">
        <v>15500</v>
      </c>
      <c r="J23" s="20">
        <v>1080</v>
      </c>
      <c r="K23" s="2">
        <v>6898</v>
      </c>
      <c r="L23" s="2">
        <v>5910</v>
      </c>
      <c r="M23" s="32">
        <f>SUM(I23:L23)</f>
        <v>29388</v>
      </c>
      <c r="N23" s="35">
        <f>+M23-H23</f>
        <v>903</v>
      </c>
      <c r="O23" s="31">
        <f>ROUND(+N23/H23,3)</f>
        <v>0.032</v>
      </c>
    </row>
    <row r="24" spans="1:15" ht="15" customHeight="1">
      <c r="A24" s="29"/>
      <c r="B24" s="23"/>
      <c r="C24" s="30" t="s">
        <v>38</v>
      </c>
      <c r="D24" s="20">
        <v>15800</v>
      </c>
      <c r="E24" s="20">
        <v>967</v>
      </c>
      <c r="F24" s="20">
        <v>6738</v>
      </c>
      <c r="G24" s="20">
        <v>5280</v>
      </c>
      <c r="H24" s="32">
        <f>SUM(D24:G24)</f>
        <v>28785</v>
      </c>
      <c r="I24" s="35">
        <v>15800</v>
      </c>
      <c r="J24" s="20">
        <v>1080</v>
      </c>
      <c r="K24" s="2">
        <v>6898</v>
      </c>
      <c r="L24" s="2">
        <v>5910</v>
      </c>
      <c r="M24" s="32">
        <f>SUM(I24:L24)</f>
        <v>29688</v>
      </c>
      <c r="N24" s="35">
        <f>+M24-H24</f>
        <v>903</v>
      </c>
      <c r="O24" s="31">
        <f>ROUND(+N24/H24,3)</f>
        <v>0.031</v>
      </c>
    </row>
    <row r="25" spans="1:15" ht="15" customHeight="1">
      <c r="A25" s="29"/>
      <c r="B25" s="23"/>
      <c r="C25" s="30" t="s">
        <v>30</v>
      </c>
      <c r="D25" s="20">
        <v>15800</v>
      </c>
      <c r="E25" s="51">
        <v>967</v>
      </c>
      <c r="F25" s="20">
        <v>6738</v>
      </c>
      <c r="G25" s="20">
        <v>5280</v>
      </c>
      <c r="H25" s="32">
        <f>SUM(D25:G25)</f>
        <v>28785</v>
      </c>
      <c r="I25" s="42">
        <v>15800</v>
      </c>
      <c r="J25" s="51">
        <v>1080</v>
      </c>
      <c r="K25" s="40">
        <v>6898</v>
      </c>
      <c r="L25" s="40">
        <v>5910</v>
      </c>
      <c r="M25" s="70">
        <f>SUM(I25:L25)</f>
        <v>29688</v>
      </c>
      <c r="N25" s="42">
        <f>+M25-H25</f>
        <v>903</v>
      </c>
      <c r="O25" s="43">
        <f>ROUND(+N25/H25,3)</f>
        <v>0.031</v>
      </c>
    </row>
    <row r="26" spans="1:15" ht="15" customHeight="1">
      <c r="A26" s="52"/>
      <c r="B26" s="53" t="s">
        <v>4</v>
      </c>
      <c r="C26" s="54"/>
      <c r="D26" s="45"/>
      <c r="E26" s="20"/>
      <c r="F26" s="45"/>
      <c r="G26" s="45"/>
      <c r="H26" s="46"/>
      <c r="I26" s="35"/>
      <c r="J26" s="20"/>
      <c r="K26" s="20"/>
      <c r="L26" s="20"/>
      <c r="M26" s="32"/>
      <c r="N26" s="35"/>
      <c r="O26" s="31"/>
    </row>
    <row r="27" spans="1:15" ht="15" customHeight="1">
      <c r="A27" s="29"/>
      <c r="B27" s="23"/>
      <c r="C27" s="30" t="s">
        <v>28</v>
      </c>
      <c r="D27" s="20">
        <v>16800</v>
      </c>
      <c r="E27" s="20">
        <v>967</v>
      </c>
      <c r="F27" s="20">
        <v>7641</v>
      </c>
      <c r="G27" s="20">
        <v>5280</v>
      </c>
      <c r="H27" s="32">
        <f>SUM(D27:G27)</f>
        <v>30688</v>
      </c>
      <c r="I27" s="35">
        <v>16800</v>
      </c>
      <c r="J27" s="20">
        <v>1080</v>
      </c>
      <c r="K27" s="47">
        <v>8091</v>
      </c>
      <c r="L27" s="2">
        <v>5910</v>
      </c>
      <c r="M27" s="32">
        <f>SUM(I27:L27)</f>
        <v>31881</v>
      </c>
      <c r="N27" s="35">
        <f>+M27-H27</f>
        <v>1193</v>
      </c>
      <c r="O27" s="31">
        <f>ROUND(+N27/H27,3)</f>
        <v>0.039</v>
      </c>
    </row>
    <row r="28" spans="1:15" ht="15" customHeight="1">
      <c r="A28" s="29"/>
      <c r="B28" s="23"/>
      <c r="C28" s="30" t="s">
        <v>27</v>
      </c>
      <c r="D28" s="20">
        <v>18000</v>
      </c>
      <c r="E28" s="20">
        <v>967</v>
      </c>
      <c r="F28" s="20">
        <v>7641</v>
      </c>
      <c r="G28" s="20">
        <v>5280</v>
      </c>
      <c r="H28" s="32">
        <f>SUM(D28:G28)</f>
        <v>31888</v>
      </c>
      <c r="I28" s="35">
        <v>18000</v>
      </c>
      <c r="J28" s="20">
        <v>1080</v>
      </c>
      <c r="K28" s="47">
        <v>8091</v>
      </c>
      <c r="L28" s="2">
        <v>5910</v>
      </c>
      <c r="M28" s="32">
        <f>SUM(I28:L28)</f>
        <v>33081</v>
      </c>
      <c r="N28" s="35">
        <f>+M28-H28</f>
        <v>1193</v>
      </c>
      <c r="O28" s="31">
        <f>ROUND(+N28/H28,3)</f>
        <v>0.037</v>
      </c>
    </row>
    <row r="29" spans="1:15" ht="15" customHeight="1">
      <c r="A29" s="29"/>
      <c r="B29" s="23"/>
      <c r="C29" s="30" t="s">
        <v>26</v>
      </c>
      <c r="D29" s="20">
        <v>18000</v>
      </c>
      <c r="E29" s="20">
        <v>967</v>
      </c>
      <c r="F29" s="20">
        <v>7641</v>
      </c>
      <c r="G29" s="20">
        <v>5280</v>
      </c>
      <c r="H29" s="32">
        <f>SUM(D29:G29)</f>
        <v>31888</v>
      </c>
      <c r="I29" s="35">
        <v>18000</v>
      </c>
      <c r="J29" s="20">
        <v>1080</v>
      </c>
      <c r="K29" s="47">
        <v>8091</v>
      </c>
      <c r="L29" s="2">
        <v>5910</v>
      </c>
      <c r="M29" s="32">
        <f>SUM(I29:L29)</f>
        <v>33081</v>
      </c>
      <c r="N29" s="35">
        <f>+M29-H29</f>
        <v>1193</v>
      </c>
      <c r="O29" s="31">
        <f>ROUND(+N29/H29,3)</f>
        <v>0.037</v>
      </c>
    </row>
    <row r="30" spans="1:15" ht="15" customHeight="1">
      <c r="A30" s="29"/>
      <c r="B30" s="23"/>
      <c r="C30" s="30" t="s">
        <v>29</v>
      </c>
      <c r="D30" s="20">
        <v>18000</v>
      </c>
      <c r="E30" s="20">
        <v>967</v>
      </c>
      <c r="F30" s="20">
        <v>7641</v>
      </c>
      <c r="G30" s="20">
        <v>5280</v>
      </c>
      <c r="H30" s="32">
        <f>SUM(D30:G30)</f>
        <v>31888</v>
      </c>
      <c r="I30" s="35">
        <v>18000</v>
      </c>
      <c r="J30" s="20">
        <v>1080</v>
      </c>
      <c r="K30" s="47">
        <v>8091</v>
      </c>
      <c r="L30" s="2">
        <v>5910</v>
      </c>
      <c r="M30" s="32">
        <f>SUM(I30:L30)</f>
        <v>33081</v>
      </c>
      <c r="N30" s="35">
        <f>+M30-H30</f>
        <v>1193</v>
      </c>
      <c r="O30" s="31">
        <f>ROUND(+N30/H30,3)</f>
        <v>0.037</v>
      </c>
    </row>
    <row r="31" spans="1:20" ht="15" customHeight="1">
      <c r="A31" s="88" t="s">
        <v>64</v>
      </c>
      <c r="B31" s="86"/>
      <c r="C31" s="86"/>
      <c r="D31" s="86"/>
      <c r="E31" s="86"/>
      <c r="F31" s="86"/>
      <c r="G31" s="86"/>
      <c r="H31" s="87"/>
      <c r="I31" s="87"/>
      <c r="J31" s="87"/>
      <c r="K31" s="87"/>
      <c r="L31" s="87"/>
      <c r="M31" s="87"/>
      <c r="N31" s="87"/>
      <c r="O31" s="90"/>
      <c r="T31" s="17"/>
    </row>
    <row r="32" spans="1:15" ht="15" customHeight="1">
      <c r="A32" s="29"/>
      <c r="B32" s="23" t="s">
        <v>1</v>
      </c>
      <c r="C32" s="30"/>
      <c r="D32" s="23"/>
      <c r="E32" s="23"/>
      <c r="F32" s="23"/>
      <c r="G32" s="23"/>
      <c r="H32" s="32"/>
      <c r="I32" s="35"/>
      <c r="J32" s="20"/>
      <c r="K32" s="20"/>
      <c r="L32" s="20"/>
      <c r="M32" s="32"/>
      <c r="N32" s="20"/>
      <c r="O32" s="31"/>
    </row>
    <row r="33" spans="1:16" ht="15" customHeight="1">
      <c r="A33" s="29"/>
      <c r="B33" s="23"/>
      <c r="C33" s="30" t="s">
        <v>20</v>
      </c>
      <c r="D33" s="20">
        <v>16200</v>
      </c>
      <c r="E33" s="20">
        <v>734</v>
      </c>
      <c r="F33" s="20">
        <v>7641</v>
      </c>
      <c r="G33" s="20">
        <v>5280</v>
      </c>
      <c r="H33" s="32">
        <f>SUM(D33:G33)</f>
        <v>29855</v>
      </c>
      <c r="I33" s="35">
        <v>17010</v>
      </c>
      <c r="J33" s="20">
        <v>765</v>
      </c>
      <c r="K33" s="47">
        <v>8450</v>
      </c>
      <c r="L33" s="2">
        <v>5910</v>
      </c>
      <c r="M33" s="32">
        <f>SUM(I33:L33)</f>
        <v>32135</v>
      </c>
      <c r="N33" s="20">
        <f>+M33-H33</f>
        <v>2280</v>
      </c>
      <c r="O33" s="31">
        <f>ROUND(+N33/H33,3)</f>
        <v>0.076</v>
      </c>
      <c r="P33" s="18"/>
    </row>
    <row r="34" spans="1:16" ht="15" customHeight="1">
      <c r="A34" s="29"/>
      <c r="B34" s="23"/>
      <c r="C34" s="30" t="s">
        <v>46</v>
      </c>
      <c r="D34" s="47">
        <v>16200</v>
      </c>
      <c r="E34" s="47">
        <v>734</v>
      </c>
      <c r="F34" s="47">
        <v>7641</v>
      </c>
      <c r="G34" s="47">
        <v>5280</v>
      </c>
      <c r="H34" s="34">
        <f>SUM(D34:G34)</f>
        <v>29855</v>
      </c>
      <c r="I34" s="42">
        <v>17010</v>
      </c>
      <c r="J34" s="51">
        <v>765</v>
      </c>
      <c r="K34" s="62">
        <v>8450</v>
      </c>
      <c r="L34" s="40">
        <v>5910</v>
      </c>
      <c r="M34" s="70">
        <f>SUM(I34:L34)</f>
        <v>32135</v>
      </c>
      <c r="N34" s="42">
        <f>+M34-H34</f>
        <v>2280</v>
      </c>
      <c r="O34" s="43">
        <f>ROUND(+N34/H34,3)</f>
        <v>0.076</v>
      </c>
      <c r="P34" s="18"/>
    </row>
    <row r="35" spans="1:16" ht="15" customHeight="1">
      <c r="A35" s="52"/>
      <c r="B35" s="53" t="s">
        <v>4</v>
      </c>
      <c r="C35" s="54"/>
      <c r="D35" s="45"/>
      <c r="E35" s="45"/>
      <c r="F35" s="45"/>
      <c r="G35" s="45"/>
      <c r="H35" s="46"/>
      <c r="I35" s="35"/>
      <c r="J35" s="20"/>
      <c r="K35" s="47"/>
      <c r="L35" s="2"/>
      <c r="M35" s="32"/>
      <c r="N35" s="20"/>
      <c r="O35" s="31"/>
      <c r="P35" s="18"/>
    </row>
    <row r="36" spans="1:16" ht="15" customHeight="1">
      <c r="A36" s="29"/>
      <c r="B36" s="23"/>
      <c r="C36" s="30" t="s">
        <v>9</v>
      </c>
      <c r="D36" s="20">
        <v>16850</v>
      </c>
      <c r="E36" s="20">
        <v>734</v>
      </c>
      <c r="F36" s="20">
        <v>7641</v>
      </c>
      <c r="G36" s="20">
        <v>5280</v>
      </c>
      <c r="H36" s="32">
        <f aca="true" t="shared" si="4" ref="H36:H42">SUM(D36:G36)</f>
        <v>30505</v>
      </c>
      <c r="I36" s="35">
        <v>17188</v>
      </c>
      <c r="J36" s="20">
        <v>765</v>
      </c>
      <c r="K36" s="47">
        <v>8450</v>
      </c>
      <c r="L36" s="2">
        <v>5910</v>
      </c>
      <c r="M36" s="32">
        <f aca="true" t="shared" si="5" ref="M36:M42">SUM(I36:L36)</f>
        <v>32313</v>
      </c>
      <c r="N36" s="20">
        <f aca="true" t="shared" si="6" ref="N36:N42">+M36-H36</f>
        <v>1808</v>
      </c>
      <c r="O36" s="31">
        <f aca="true" t="shared" si="7" ref="O36:O42">ROUND(+N36/H36,3)</f>
        <v>0.059</v>
      </c>
      <c r="P36" s="18"/>
    </row>
    <row r="37" spans="1:16" ht="15" customHeight="1">
      <c r="A37" s="29"/>
      <c r="B37" s="23"/>
      <c r="C37" s="65" t="s">
        <v>10</v>
      </c>
      <c r="D37" s="20">
        <v>17934</v>
      </c>
      <c r="E37" s="20">
        <v>734</v>
      </c>
      <c r="F37" s="20">
        <v>7641</v>
      </c>
      <c r="G37" s="20">
        <v>5280</v>
      </c>
      <c r="H37" s="32">
        <f t="shared" si="4"/>
        <v>31589</v>
      </c>
      <c r="I37" s="35">
        <v>18292</v>
      </c>
      <c r="J37" s="20">
        <v>765</v>
      </c>
      <c r="K37" s="47">
        <v>8450</v>
      </c>
      <c r="L37" s="2">
        <v>5910</v>
      </c>
      <c r="M37" s="32">
        <f t="shared" si="5"/>
        <v>33417</v>
      </c>
      <c r="N37" s="20">
        <f t="shared" si="6"/>
        <v>1828</v>
      </c>
      <c r="O37" s="31">
        <f t="shared" si="7"/>
        <v>0.058</v>
      </c>
      <c r="P37" s="18"/>
    </row>
    <row r="38" spans="1:16" ht="15" customHeight="1">
      <c r="A38" s="29"/>
      <c r="B38" s="23"/>
      <c r="C38" s="65" t="s">
        <v>3</v>
      </c>
      <c r="D38" s="20">
        <v>17934</v>
      </c>
      <c r="E38" s="20">
        <v>734</v>
      </c>
      <c r="F38" s="20">
        <v>7641</v>
      </c>
      <c r="G38" s="20">
        <v>5280</v>
      </c>
      <c r="H38" s="32">
        <f t="shared" si="4"/>
        <v>31589</v>
      </c>
      <c r="I38" s="35">
        <v>18292</v>
      </c>
      <c r="J38" s="20">
        <v>765</v>
      </c>
      <c r="K38" s="47">
        <v>8450</v>
      </c>
      <c r="L38" s="2">
        <v>5910</v>
      </c>
      <c r="M38" s="32">
        <f t="shared" si="5"/>
        <v>33417</v>
      </c>
      <c r="N38" s="20">
        <f t="shared" si="6"/>
        <v>1828</v>
      </c>
      <c r="O38" s="31">
        <f t="shared" si="7"/>
        <v>0.058</v>
      </c>
      <c r="P38" s="18"/>
    </row>
    <row r="39" spans="1:16" ht="15" customHeight="1">
      <c r="A39" s="29"/>
      <c r="B39" s="23"/>
      <c r="C39" s="30" t="s">
        <v>47</v>
      </c>
      <c r="D39" s="20">
        <v>17934</v>
      </c>
      <c r="E39" s="20">
        <v>734</v>
      </c>
      <c r="F39" s="20">
        <v>7641</v>
      </c>
      <c r="G39" s="20">
        <v>5280</v>
      </c>
      <c r="H39" s="32">
        <f t="shared" si="4"/>
        <v>31589</v>
      </c>
      <c r="I39" s="35">
        <v>18292</v>
      </c>
      <c r="J39" s="20">
        <v>765</v>
      </c>
      <c r="K39" s="47">
        <v>8450</v>
      </c>
      <c r="L39" s="2">
        <v>5910</v>
      </c>
      <c r="M39" s="32">
        <f t="shared" si="5"/>
        <v>33417</v>
      </c>
      <c r="N39" s="20">
        <f t="shared" si="6"/>
        <v>1828</v>
      </c>
      <c r="O39" s="31">
        <f t="shared" si="7"/>
        <v>0.058</v>
      </c>
      <c r="P39" s="18"/>
    </row>
    <row r="40" spans="1:16" ht="15" customHeight="1">
      <c r="A40" s="29"/>
      <c r="B40" s="23"/>
      <c r="C40" s="30" t="s">
        <v>11</v>
      </c>
      <c r="D40" s="20">
        <v>17934</v>
      </c>
      <c r="E40" s="20">
        <v>734</v>
      </c>
      <c r="F40" s="20">
        <v>7641</v>
      </c>
      <c r="G40" s="20">
        <v>5280</v>
      </c>
      <c r="H40" s="32">
        <f t="shared" si="4"/>
        <v>31589</v>
      </c>
      <c r="I40" s="35">
        <v>18292</v>
      </c>
      <c r="J40" s="20">
        <v>765</v>
      </c>
      <c r="K40" s="47">
        <v>8450</v>
      </c>
      <c r="L40" s="2">
        <v>5910</v>
      </c>
      <c r="M40" s="32">
        <f t="shared" si="5"/>
        <v>33417</v>
      </c>
      <c r="N40" s="20">
        <f t="shared" si="6"/>
        <v>1828</v>
      </c>
      <c r="O40" s="31">
        <f t="shared" si="7"/>
        <v>0.058</v>
      </c>
      <c r="P40" s="18"/>
    </row>
    <row r="41" spans="1:16" ht="15" customHeight="1">
      <c r="A41" s="29"/>
      <c r="B41" s="23"/>
      <c r="C41" s="30" t="s">
        <v>8</v>
      </c>
      <c r="D41" s="20">
        <v>17934</v>
      </c>
      <c r="E41" s="20">
        <v>734</v>
      </c>
      <c r="F41" s="20">
        <v>7641</v>
      </c>
      <c r="G41" s="20">
        <v>5280</v>
      </c>
      <c r="H41" s="32">
        <f t="shared" si="4"/>
        <v>31589</v>
      </c>
      <c r="I41" s="35">
        <v>18292</v>
      </c>
      <c r="J41" s="20">
        <v>765</v>
      </c>
      <c r="K41" s="47">
        <v>8450</v>
      </c>
      <c r="L41" s="2">
        <v>5910</v>
      </c>
      <c r="M41" s="32">
        <f t="shared" si="5"/>
        <v>33417</v>
      </c>
      <c r="N41" s="20">
        <f t="shared" si="6"/>
        <v>1828</v>
      </c>
      <c r="O41" s="31">
        <f t="shared" si="7"/>
        <v>0.058</v>
      </c>
      <c r="P41" s="18"/>
    </row>
    <row r="42" spans="1:16" ht="15" customHeight="1">
      <c r="A42" s="29"/>
      <c r="B42" s="23"/>
      <c r="C42" s="30" t="s">
        <v>39</v>
      </c>
      <c r="D42" s="20">
        <v>18272</v>
      </c>
      <c r="E42" s="20">
        <v>734</v>
      </c>
      <c r="F42" s="20">
        <v>7641</v>
      </c>
      <c r="G42" s="20">
        <v>5280</v>
      </c>
      <c r="H42" s="32">
        <f t="shared" si="4"/>
        <v>31927</v>
      </c>
      <c r="I42" s="35">
        <v>18638</v>
      </c>
      <c r="J42" s="20">
        <v>765</v>
      </c>
      <c r="K42" s="47">
        <v>8450</v>
      </c>
      <c r="L42" s="2">
        <v>5910</v>
      </c>
      <c r="M42" s="32">
        <f t="shared" si="5"/>
        <v>33763</v>
      </c>
      <c r="N42" s="20">
        <f t="shared" si="6"/>
        <v>1836</v>
      </c>
      <c r="O42" s="31">
        <f t="shared" si="7"/>
        <v>0.058</v>
      </c>
      <c r="P42" s="18"/>
    </row>
    <row r="43" spans="1:16" ht="15" customHeight="1">
      <c r="A43" s="88" t="s">
        <v>59</v>
      </c>
      <c r="B43" s="86"/>
      <c r="C43" s="89"/>
      <c r="D43" s="86"/>
      <c r="E43" s="86"/>
      <c r="F43" s="86"/>
      <c r="G43" s="86"/>
      <c r="H43" s="87"/>
      <c r="I43" s="87"/>
      <c r="J43" s="87"/>
      <c r="K43" s="96"/>
      <c r="L43" s="87"/>
      <c r="M43" s="87"/>
      <c r="N43" s="87"/>
      <c r="O43" s="90"/>
      <c r="P43" s="18"/>
    </row>
    <row r="44" spans="1:16" ht="15" customHeight="1">
      <c r="A44" s="29"/>
      <c r="B44" s="23" t="s">
        <v>1</v>
      </c>
      <c r="C44" s="30"/>
      <c r="D44" s="23"/>
      <c r="E44" s="23"/>
      <c r="F44" s="23"/>
      <c r="G44" s="23"/>
      <c r="H44" s="32"/>
      <c r="I44" s="35"/>
      <c r="J44" s="20"/>
      <c r="K44" s="47"/>
      <c r="L44" s="2"/>
      <c r="M44" s="20"/>
      <c r="N44" s="35"/>
      <c r="O44" s="31"/>
      <c r="P44" s="18"/>
    </row>
    <row r="45" spans="1:16" ht="15" customHeight="1">
      <c r="A45" s="29"/>
      <c r="B45" s="23"/>
      <c r="C45" s="30" t="s">
        <v>14</v>
      </c>
      <c r="D45" s="2">
        <v>22372</v>
      </c>
      <c r="E45" s="2">
        <v>170</v>
      </c>
      <c r="F45" s="2">
        <v>7641</v>
      </c>
      <c r="G45" s="20">
        <v>5280</v>
      </c>
      <c r="H45" s="32">
        <f>SUM(D45:G45)</f>
        <v>35463</v>
      </c>
      <c r="I45" s="33">
        <v>20430</v>
      </c>
      <c r="J45" s="2">
        <v>170</v>
      </c>
      <c r="K45" s="47">
        <v>8091</v>
      </c>
      <c r="L45" s="2">
        <v>5910</v>
      </c>
      <c r="M45" s="20">
        <f>SUM(I45:L45)</f>
        <v>34601</v>
      </c>
      <c r="N45" s="35">
        <f>+M45-H45</f>
        <v>-862</v>
      </c>
      <c r="O45" s="31">
        <f>ROUND(+N45/H45,3)</f>
        <v>-0.024</v>
      </c>
      <c r="P45" s="18"/>
    </row>
    <row r="46" spans="1:16" ht="15" customHeight="1">
      <c r="A46" s="29"/>
      <c r="B46" s="23"/>
      <c r="C46" s="30" t="s">
        <v>15</v>
      </c>
      <c r="D46" s="2">
        <v>22560</v>
      </c>
      <c r="E46" s="2">
        <v>170</v>
      </c>
      <c r="F46" s="2">
        <v>7641</v>
      </c>
      <c r="G46" s="20">
        <v>5280</v>
      </c>
      <c r="H46" s="32">
        <f>SUM(D46:G46)</f>
        <v>35651</v>
      </c>
      <c r="I46" s="33">
        <v>23340</v>
      </c>
      <c r="J46" s="2">
        <v>170</v>
      </c>
      <c r="K46" s="62">
        <v>8091</v>
      </c>
      <c r="L46" s="40">
        <v>5910</v>
      </c>
      <c r="M46" s="51">
        <f>SUM(I46:L46)</f>
        <v>37511</v>
      </c>
      <c r="N46" s="42">
        <f>+M46-H46</f>
        <v>1860</v>
      </c>
      <c r="O46" s="43">
        <f>ROUND(+N46/H46,3)</f>
        <v>0.052</v>
      </c>
      <c r="P46" s="18"/>
    </row>
    <row r="47" spans="1:16" ht="15" customHeight="1">
      <c r="A47" s="52"/>
      <c r="B47" s="53" t="s">
        <v>4</v>
      </c>
      <c r="C47" s="54"/>
      <c r="D47" s="71"/>
      <c r="E47" s="71"/>
      <c r="F47" s="71"/>
      <c r="G47" s="45"/>
      <c r="H47" s="46"/>
      <c r="I47" s="72"/>
      <c r="J47" s="44"/>
      <c r="K47" s="47"/>
      <c r="L47" s="2"/>
      <c r="M47" s="20"/>
      <c r="N47" s="35"/>
      <c r="O47" s="31"/>
      <c r="P47" s="18"/>
    </row>
    <row r="48" spans="1:16" ht="15" customHeight="1">
      <c r="A48" s="29"/>
      <c r="B48" s="23"/>
      <c r="C48" s="30" t="s">
        <v>36</v>
      </c>
      <c r="D48" s="2">
        <v>17400</v>
      </c>
      <c r="E48" s="2">
        <v>161</v>
      </c>
      <c r="F48" s="2">
        <v>7641</v>
      </c>
      <c r="G48" s="20">
        <v>5280</v>
      </c>
      <c r="H48" s="32">
        <f aca="true" t="shared" si="8" ref="H48:H53">SUM(D48:G48)</f>
        <v>30482</v>
      </c>
      <c r="I48" s="33">
        <v>18000</v>
      </c>
      <c r="J48" s="2">
        <v>161</v>
      </c>
      <c r="K48" s="47">
        <v>8091</v>
      </c>
      <c r="L48" s="2">
        <v>5910</v>
      </c>
      <c r="M48" s="20">
        <f aca="true" t="shared" si="9" ref="M48:M53">SUM(I48:L48)</f>
        <v>32162</v>
      </c>
      <c r="N48" s="35">
        <f aca="true" t="shared" si="10" ref="N48:N53">+M48-H48</f>
        <v>1680</v>
      </c>
      <c r="O48" s="31">
        <f aca="true" t="shared" si="11" ref="O48:O53">ROUND(+N48/H48,3)</f>
        <v>0.055</v>
      </c>
      <c r="P48" s="18"/>
    </row>
    <row r="49" spans="1:16" ht="15" customHeight="1">
      <c r="A49" s="29"/>
      <c r="B49" s="23"/>
      <c r="C49" s="30" t="s">
        <v>41</v>
      </c>
      <c r="D49" s="2">
        <v>17250</v>
      </c>
      <c r="E49" s="2">
        <v>170</v>
      </c>
      <c r="F49" s="2">
        <v>7641</v>
      </c>
      <c r="G49" s="20">
        <v>5280</v>
      </c>
      <c r="H49" s="32">
        <f t="shared" si="8"/>
        <v>30341</v>
      </c>
      <c r="I49" s="33">
        <v>17250</v>
      </c>
      <c r="J49" s="2">
        <v>170</v>
      </c>
      <c r="K49" s="47">
        <v>8091</v>
      </c>
      <c r="L49" s="2">
        <v>5910</v>
      </c>
      <c r="M49" s="20">
        <f t="shared" si="9"/>
        <v>31421</v>
      </c>
      <c r="N49" s="35">
        <f t="shared" si="10"/>
        <v>1080</v>
      </c>
      <c r="O49" s="31">
        <f t="shared" si="11"/>
        <v>0.036</v>
      </c>
      <c r="P49" s="18"/>
    </row>
    <row r="50" spans="1:16" ht="15" customHeight="1">
      <c r="A50" s="29"/>
      <c r="B50" s="23"/>
      <c r="C50" s="30" t="s">
        <v>16</v>
      </c>
      <c r="D50" s="2">
        <v>23130</v>
      </c>
      <c r="E50" s="2">
        <v>170</v>
      </c>
      <c r="F50" s="2">
        <v>7641</v>
      </c>
      <c r="G50" s="20">
        <v>5280</v>
      </c>
      <c r="H50" s="32">
        <f t="shared" si="8"/>
        <v>36221</v>
      </c>
      <c r="I50" s="33">
        <v>23940</v>
      </c>
      <c r="J50" s="2">
        <v>170</v>
      </c>
      <c r="K50" s="47">
        <v>8091</v>
      </c>
      <c r="L50" s="2">
        <v>5910</v>
      </c>
      <c r="M50" s="20">
        <f t="shared" si="9"/>
        <v>38111</v>
      </c>
      <c r="N50" s="35">
        <f t="shared" si="10"/>
        <v>1890</v>
      </c>
      <c r="O50" s="31">
        <f t="shared" si="11"/>
        <v>0.052</v>
      </c>
      <c r="P50" s="18"/>
    </row>
    <row r="51" spans="1:16" ht="15" customHeight="1">
      <c r="A51" s="29"/>
      <c r="B51" s="23"/>
      <c r="C51" s="30" t="s">
        <v>34</v>
      </c>
      <c r="D51" s="2">
        <v>23550</v>
      </c>
      <c r="E51" s="2">
        <v>170</v>
      </c>
      <c r="F51" s="2">
        <v>7641</v>
      </c>
      <c r="G51" s="20">
        <v>5280</v>
      </c>
      <c r="H51" s="32">
        <f t="shared" si="8"/>
        <v>36641</v>
      </c>
      <c r="I51" s="33">
        <v>24360</v>
      </c>
      <c r="J51" s="2">
        <v>170</v>
      </c>
      <c r="K51" s="47">
        <v>8091</v>
      </c>
      <c r="L51" s="2">
        <v>5910</v>
      </c>
      <c r="M51" s="20">
        <f t="shared" si="9"/>
        <v>38531</v>
      </c>
      <c r="N51" s="35">
        <f t="shared" si="10"/>
        <v>1890</v>
      </c>
      <c r="O51" s="31">
        <f t="shared" si="11"/>
        <v>0.052</v>
      </c>
      <c r="P51" s="18"/>
    </row>
    <row r="52" spans="1:16" ht="15" customHeight="1">
      <c r="A52" s="29"/>
      <c r="B52" s="23"/>
      <c r="C52" s="30" t="s">
        <v>15</v>
      </c>
      <c r="D52" s="2">
        <v>29370</v>
      </c>
      <c r="E52" s="2">
        <v>170</v>
      </c>
      <c r="F52" s="2">
        <v>7641</v>
      </c>
      <c r="G52" s="20">
        <v>5280</v>
      </c>
      <c r="H52" s="32">
        <f t="shared" si="8"/>
        <v>42461</v>
      </c>
      <c r="I52" s="33">
        <v>29370</v>
      </c>
      <c r="J52" s="2">
        <v>170</v>
      </c>
      <c r="K52" s="47">
        <v>8091</v>
      </c>
      <c r="L52" s="2">
        <v>5910</v>
      </c>
      <c r="M52" s="20">
        <f t="shared" si="9"/>
        <v>43541</v>
      </c>
      <c r="N52" s="35">
        <f t="shared" si="10"/>
        <v>1080</v>
      </c>
      <c r="O52" s="31">
        <f t="shared" si="11"/>
        <v>0.025</v>
      </c>
      <c r="P52" s="18"/>
    </row>
    <row r="53" spans="1:16" ht="15" customHeight="1">
      <c r="A53" s="29"/>
      <c r="B53" s="23"/>
      <c r="C53" s="30" t="s">
        <v>17</v>
      </c>
      <c r="D53" s="2">
        <v>17250</v>
      </c>
      <c r="E53" s="2">
        <v>170</v>
      </c>
      <c r="F53" s="2">
        <v>7641</v>
      </c>
      <c r="G53" s="20">
        <v>5280</v>
      </c>
      <c r="H53" s="32">
        <f t="shared" si="8"/>
        <v>30341</v>
      </c>
      <c r="I53" s="39">
        <v>10350</v>
      </c>
      <c r="J53" s="40">
        <v>170</v>
      </c>
      <c r="K53" s="62">
        <v>8091</v>
      </c>
      <c r="L53" s="40">
        <v>5910</v>
      </c>
      <c r="M53" s="51">
        <f t="shared" si="9"/>
        <v>24521</v>
      </c>
      <c r="N53" s="42">
        <f t="shared" si="10"/>
        <v>-5820</v>
      </c>
      <c r="O53" s="43">
        <f t="shared" si="11"/>
        <v>-0.192</v>
      </c>
      <c r="P53" s="18"/>
    </row>
    <row r="54" spans="1:16" ht="15" customHeight="1">
      <c r="A54" s="52"/>
      <c r="B54" s="53" t="s">
        <v>12</v>
      </c>
      <c r="C54" s="54"/>
      <c r="D54" s="71"/>
      <c r="E54" s="71"/>
      <c r="F54" s="71"/>
      <c r="G54" s="53"/>
      <c r="H54" s="46"/>
      <c r="I54" s="23"/>
      <c r="J54" s="23"/>
      <c r="K54" s="23"/>
      <c r="L54" s="23"/>
      <c r="M54" s="21"/>
      <c r="N54" s="35"/>
      <c r="O54" s="31"/>
      <c r="P54" s="18"/>
    </row>
    <row r="55" spans="1:16" ht="15" customHeight="1">
      <c r="A55" s="29"/>
      <c r="B55" s="23"/>
      <c r="C55" s="30" t="s">
        <v>18</v>
      </c>
      <c r="D55" s="2">
        <v>22583</v>
      </c>
      <c r="E55" s="2">
        <v>22587</v>
      </c>
      <c r="F55" s="2">
        <v>7641</v>
      </c>
      <c r="G55" s="20">
        <v>5280</v>
      </c>
      <c r="H55" s="32">
        <f aca="true" t="shared" si="12" ref="H55:H61">SUM(D55:G55)</f>
        <v>58091</v>
      </c>
      <c r="I55" s="33">
        <v>23373</v>
      </c>
      <c r="J55" s="2">
        <v>23372</v>
      </c>
      <c r="K55" s="47">
        <v>8091</v>
      </c>
      <c r="L55" s="2">
        <v>5910</v>
      </c>
      <c r="M55" s="20">
        <f aca="true" t="shared" si="13" ref="M55:M61">SUM(I55:L55)</f>
        <v>60746</v>
      </c>
      <c r="N55" s="35">
        <f aca="true" t="shared" si="14" ref="N55:N61">+M55-H55</f>
        <v>2655</v>
      </c>
      <c r="O55" s="31">
        <f aca="true" t="shared" si="15" ref="O55:O61">ROUND(+N55/H55,3)</f>
        <v>0.046</v>
      </c>
      <c r="P55" s="18"/>
    </row>
    <row r="56" spans="1:16" ht="15" customHeight="1">
      <c r="A56" s="29"/>
      <c r="B56" s="23"/>
      <c r="C56" s="30" t="s">
        <v>60</v>
      </c>
      <c r="D56" s="2">
        <v>74098</v>
      </c>
      <c r="E56" s="2">
        <v>170</v>
      </c>
      <c r="F56" s="2">
        <v>7641</v>
      </c>
      <c r="G56" s="20">
        <v>5280</v>
      </c>
      <c r="H56" s="32">
        <f t="shared" si="12"/>
        <v>87189</v>
      </c>
      <c r="I56" s="33">
        <v>76691</v>
      </c>
      <c r="J56" s="2">
        <v>170</v>
      </c>
      <c r="K56" s="47">
        <v>8091</v>
      </c>
      <c r="L56" s="2">
        <v>5910</v>
      </c>
      <c r="M56" s="20">
        <f t="shared" si="13"/>
        <v>90862</v>
      </c>
      <c r="N56" s="35">
        <f t="shared" si="14"/>
        <v>3673</v>
      </c>
      <c r="O56" s="31">
        <f t="shared" si="15"/>
        <v>0.042</v>
      </c>
      <c r="P56" s="18"/>
    </row>
    <row r="57" spans="1:16" ht="15" customHeight="1">
      <c r="A57" s="29"/>
      <c r="B57" s="23"/>
      <c r="C57" s="30" t="s">
        <v>19</v>
      </c>
      <c r="D57" s="2">
        <v>17134</v>
      </c>
      <c r="E57" s="2">
        <v>23278</v>
      </c>
      <c r="F57" s="2">
        <v>7641</v>
      </c>
      <c r="G57" s="20">
        <v>5280</v>
      </c>
      <c r="H57" s="32">
        <f t="shared" si="12"/>
        <v>53333</v>
      </c>
      <c r="I57" s="33">
        <v>42113</v>
      </c>
      <c r="J57" s="2">
        <v>170</v>
      </c>
      <c r="K57" s="47">
        <v>8091</v>
      </c>
      <c r="L57" s="2">
        <v>5910</v>
      </c>
      <c r="M57" s="20">
        <f t="shared" si="13"/>
        <v>56284</v>
      </c>
      <c r="N57" s="35">
        <f t="shared" si="14"/>
        <v>2951</v>
      </c>
      <c r="O57" s="31">
        <f t="shared" si="15"/>
        <v>0.055</v>
      </c>
      <c r="P57" s="18"/>
    </row>
    <row r="58" spans="1:16" ht="15" customHeight="1">
      <c r="A58" s="29"/>
      <c r="B58" s="23"/>
      <c r="C58" s="30" t="s">
        <v>61</v>
      </c>
      <c r="D58" s="2">
        <v>40689</v>
      </c>
      <c r="E58" s="2">
        <v>170</v>
      </c>
      <c r="F58" s="2">
        <v>7641</v>
      </c>
      <c r="G58" s="20">
        <v>5280</v>
      </c>
      <c r="H58" s="32">
        <f t="shared" si="12"/>
        <v>53780</v>
      </c>
      <c r="I58" s="33">
        <v>18676</v>
      </c>
      <c r="J58" s="2">
        <v>23278</v>
      </c>
      <c r="K58" s="47">
        <v>8091</v>
      </c>
      <c r="L58" s="2">
        <v>5910</v>
      </c>
      <c r="M58" s="20">
        <f t="shared" si="13"/>
        <v>55955</v>
      </c>
      <c r="N58" s="35">
        <f t="shared" si="14"/>
        <v>2175</v>
      </c>
      <c r="O58" s="31">
        <f t="shared" si="15"/>
        <v>0.04</v>
      </c>
      <c r="P58" s="18"/>
    </row>
    <row r="59" spans="1:16" ht="15" customHeight="1">
      <c r="A59" s="29"/>
      <c r="B59" s="23"/>
      <c r="C59" s="30" t="s">
        <v>21</v>
      </c>
      <c r="D59" s="73">
        <v>24420</v>
      </c>
      <c r="E59" s="73">
        <v>170</v>
      </c>
      <c r="F59" s="73">
        <v>7641</v>
      </c>
      <c r="G59" s="64">
        <v>5280</v>
      </c>
      <c r="H59" s="74">
        <f t="shared" si="12"/>
        <v>37511</v>
      </c>
      <c r="I59" s="75">
        <v>24420</v>
      </c>
      <c r="J59" s="73">
        <v>170</v>
      </c>
      <c r="K59" s="47">
        <v>8091</v>
      </c>
      <c r="L59" s="2">
        <v>5910</v>
      </c>
      <c r="M59" s="20">
        <f t="shared" si="13"/>
        <v>38591</v>
      </c>
      <c r="N59" s="35">
        <f t="shared" si="14"/>
        <v>1080</v>
      </c>
      <c r="O59" s="31">
        <f t="shared" si="15"/>
        <v>0.029</v>
      </c>
      <c r="P59" s="18"/>
    </row>
    <row r="60" spans="1:16" ht="15" customHeight="1">
      <c r="A60" s="29"/>
      <c r="B60" s="23"/>
      <c r="C60" s="30" t="s">
        <v>40</v>
      </c>
      <c r="D60" s="2">
        <v>29370</v>
      </c>
      <c r="E60" s="2">
        <v>170</v>
      </c>
      <c r="F60" s="2">
        <v>7641</v>
      </c>
      <c r="G60" s="20">
        <v>5280</v>
      </c>
      <c r="H60" s="32">
        <f t="shared" si="12"/>
        <v>42461</v>
      </c>
      <c r="I60" s="33">
        <v>29370</v>
      </c>
      <c r="J60" s="2">
        <v>170</v>
      </c>
      <c r="K60" s="47">
        <v>8091</v>
      </c>
      <c r="L60" s="2">
        <v>5910</v>
      </c>
      <c r="M60" s="20">
        <f t="shared" si="13"/>
        <v>43541</v>
      </c>
      <c r="N60" s="35">
        <f t="shared" si="14"/>
        <v>1080</v>
      </c>
      <c r="O60" s="31">
        <f t="shared" si="15"/>
        <v>0.025</v>
      </c>
      <c r="P60" s="18"/>
    </row>
    <row r="61" spans="1:16" ht="15" customHeight="1" thickBot="1">
      <c r="A61" s="66"/>
      <c r="B61" s="67"/>
      <c r="C61" s="68" t="s">
        <v>35</v>
      </c>
      <c r="D61" s="56">
        <v>28560</v>
      </c>
      <c r="E61" s="56">
        <v>170</v>
      </c>
      <c r="F61" s="56">
        <v>7641</v>
      </c>
      <c r="G61" s="57">
        <v>5280</v>
      </c>
      <c r="H61" s="69">
        <f t="shared" si="12"/>
        <v>41651</v>
      </c>
      <c r="I61" s="76">
        <v>28848</v>
      </c>
      <c r="J61" s="56">
        <v>170</v>
      </c>
      <c r="K61" s="58">
        <v>8091</v>
      </c>
      <c r="L61" s="56">
        <v>5910</v>
      </c>
      <c r="M61" s="57">
        <f t="shared" si="13"/>
        <v>43019</v>
      </c>
      <c r="N61" s="55">
        <f t="shared" si="14"/>
        <v>1368</v>
      </c>
      <c r="O61" s="77">
        <f t="shared" si="15"/>
        <v>0.033</v>
      </c>
      <c r="P61" s="18"/>
    </row>
    <row r="62" spans="1:26" ht="13.5" customHeight="1">
      <c r="A62" s="19"/>
      <c r="B62" s="19"/>
      <c r="C62" s="19"/>
      <c r="D62" s="2"/>
      <c r="E62" s="2"/>
      <c r="F62" s="2"/>
      <c r="G62" s="20"/>
      <c r="H62" s="20"/>
      <c r="I62" s="20"/>
      <c r="J62" s="20"/>
      <c r="K62" s="2"/>
      <c r="L62" s="20"/>
      <c r="M62" s="20"/>
      <c r="N62" s="20"/>
      <c r="O62" s="20"/>
      <c r="P62" s="20"/>
      <c r="Q62" s="21"/>
      <c r="Y62" s="13"/>
      <c r="Z62" s="13"/>
    </row>
    <row r="63" spans="1:26" s="1" customFormat="1" ht="13.5" customHeight="1">
      <c r="A63" s="4"/>
      <c r="B63" s="78" t="s">
        <v>31</v>
      </c>
      <c r="C63" s="78"/>
      <c r="D63" s="93"/>
      <c r="E63" s="93"/>
      <c r="F63" s="93"/>
      <c r="G63" s="94"/>
      <c r="H63" s="94"/>
      <c r="I63" s="94"/>
      <c r="J63" s="94"/>
      <c r="K63" s="93"/>
      <c r="L63" s="6"/>
      <c r="M63" s="6"/>
      <c r="N63" s="6"/>
      <c r="O63" s="6"/>
      <c r="P63" s="6"/>
      <c r="Q63" s="7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23"/>
      <c r="B64" s="26"/>
      <c r="C64" s="81" t="s">
        <v>56</v>
      </c>
      <c r="D64" s="27"/>
      <c r="E64" s="27"/>
      <c r="F64" s="27"/>
      <c r="G64" s="28"/>
      <c r="H64" s="28"/>
      <c r="I64" s="28"/>
      <c r="J64" s="28"/>
      <c r="K64" s="27"/>
      <c r="L64" s="20"/>
      <c r="M64" s="20"/>
      <c r="N64" s="20"/>
      <c r="O64" s="20"/>
      <c r="P64" s="20"/>
      <c r="Q64" s="21"/>
      <c r="Y64" s="13"/>
      <c r="Z64" s="13"/>
    </row>
    <row r="65" spans="2:26" ht="23.25" customHeight="1">
      <c r="B65" s="80"/>
      <c r="C65" s="97" t="s">
        <v>66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14"/>
      <c r="Q65" s="22"/>
      <c r="Y65" s="13"/>
      <c r="Z65" s="13"/>
    </row>
    <row r="66" spans="2:26" ht="13.5" customHeight="1">
      <c r="B66" s="80"/>
      <c r="C66" s="80" t="s">
        <v>57</v>
      </c>
      <c r="D66" s="80"/>
      <c r="E66" s="80"/>
      <c r="F66" s="80"/>
      <c r="G66" s="80"/>
      <c r="H66" s="80"/>
      <c r="I66" s="95"/>
      <c r="J66" s="80"/>
      <c r="K66" s="80"/>
      <c r="M66" s="14"/>
      <c r="P66" s="14"/>
      <c r="Q66" s="22"/>
      <c r="Y66" s="13"/>
      <c r="Z66" s="13"/>
    </row>
    <row r="67" spans="2:26" ht="13.5" customHeight="1">
      <c r="B67" s="80"/>
      <c r="C67" s="80" t="s">
        <v>62</v>
      </c>
      <c r="D67" s="80"/>
      <c r="E67" s="80"/>
      <c r="F67" s="80"/>
      <c r="G67" s="80"/>
      <c r="H67" s="80"/>
      <c r="I67" s="95"/>
      <c r="J67" s="80"/>
      <c r="K67" s="80"/>
      <c r="M67" s="14"/>
      <c r="P67" s="14"/>
      <c r="Q67" s="22"/>
      <c r="Y67" s="13"/>
      <c r="Z67" s="13"/>
    </row>
    <row r="68" spans="2:11" ht="13.5" customHeight="1">
      <c r="B68" s="80"/>
      <c r="C68" s="80" t="s">
        <v>67</v>
      </c>
      <c r="D68" s="80"/>
      <c r="E68" s="80"/>
      <c r="F68" s="80"/>
      <c r="G68" s="80"/>
      <c r="H68" s="95"/>
      <c r="I68" s="80"/>
      <c r="J68" s="80"/>
      <c r="K68" s="80"/>
    </row>
    <row r="69" spans="2:11" ht="12.75">
      <c r="B69" s="80"/>
      <c r="C69" s="80"/>
      <c r="D69" s="80"/>
      <c r="E69" s="80"/>
      <c r="F69" s="80"/>
      <c r="G69" s="80"/>
      <c r="H69" s="95"/>
      <c r="I69" s="80"/>
      <c r="J69" s="80"/>
      <c r="K69" s="80"/>
    </row>
    <row r="70" spans="2:11" ht="12.75">
      <c r="B70" s="80"/>
      <c r="D70" s="80"/>
      <c r="E70" s="80"/>
      <c r="F70" s="80"/>
      <c r="G70" s="80"/>
      <c r="H70" s="95"/>
      <c r="I70" s="80"/>
      <c r="J70" s="80"/>
      <c r="K70" s="80"/>
    </row>
  </sheetData>
  <sheetProtection/>
  <mergeCells count="2">
    <mergeCell ref="I4:M4"/>
    <mergeCell ref="C65:O65"/>
  </mergeCells>
  <printOptions horizontalCentered="1"/>
  <pageMargins left="0.4" right="0.4" top="0.34" bottom="0.25" header="0.22" footer="0.01"/>
  <pageSetup fitToHeight="1" fitToWidth="1" horizontalDpi="600" verticalDpi="600" orientation="portrait" scale="64" r:id="rId1"/>
  <headerFooter alignWithMargins="0">
    <oddFooter>&amp;R]</oddFooter>
  </headerFooter>
  <rowBreaks count="1" manualBreakCount="1">
    <brk id="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Fox</dc:creator>
  <cp:keywords/>
  <dc:description/>
  <cp:lastModifiedBy>Jill Taylor</cp:lastModifiedBy>
  <cp:lastPrinted>2011-10-06T17:10:22Z</cp:lastPrinted>
  <dcterms:created xsi:type="dcterms:W3CDTF">2003-05-29T18:39:21Z</dcterms:created>
  <dcterms:modified xsi:type="dcterms:W3CDTF">2013-07-16T22:27:33Z</dcterms:modified>
  <cp:category/>
  <cp:version/>
  <cp:contentType/>
  <cp:contentStatus/>
</cp:coreProperties>
</file>